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firstSheet="1" activeTab="1"/>
  </bookViews>
  <sheets>
    <sheet name="File Đặt Hàng" sheetId="1" state="hidden" r:id="rId1"/>
    <sheet name="BRODARD" sheetId="2" r:id="rId2"/>
  </sheets>
  <definedNames>
    <definedName name="_xlnm._FilterDatabase" localSheetId="1" hidden="1">'BRODARD'!$A$12:$H$66</definedName>
    <definedName name="_xlnm._FilterDatabase" localSheetId="0" hidden="1">'File Đặt Hàng'!$G$12:$G$35</definedName>
    <definedName name="_xlfn.IFNA" hidden="1">#NAME?</definedName>
    <definedName name="_xlnm.Print_Area" localSheetId="1">'BRODARD'!$A$1:$F$72</definedName>
    <definedName name="TRUE.FALSE">'BRODARD'!#REF!</definedName>
  </definedNames>
  <calcPr fullCalcOnLoad="1"/>
</workbook>
</file>

<file path=xl/sharedStrings.xml><?xml version="1.0" encoding="utf-8"?>
<sst xmlns="http://schemas.openxmlformats.org/spreadsheetml/2006/main" count="208" uniqueCount="135">
  <si>
    <t>SL</t>
  </si>
  <si>
    <t>MST:</t>
  </si>
  <si>
    <t>TỔNG CỘNG:</t>
  </si>
  <si>
    <t>Email:</t>
  </si>
  <si>
    <t>Hộp</t>
  </si>
  <si>
    <t>Cái</t>
  </si>
  <si>
    <t>ĐVT</t>
  </si>
  <si>
    <t>ĐƠN GIÁ</t>
  </si>
  <si>
    <t>THÀNH TIỀN</t>
  </si>
  <si>
    <t xml:space="preserve">Tên KH   : </t>
  </si>
  <si>
    <t xml:space="preserve">Địa chỉ     : </t>
  </si>
  <si>
    <t>Fax           :</t>
  </si>
  <si>
    <t xml:space="preserve">Người LH : </t>
  </si>
  <si>
    <t>CHIẾT KHẤU:</t>
  </si>
  <si>
    <t>Ghi chú:</t>
  </si>
  <si>
    <t>MÃ</t>
  </si>
  <si>
    <t>ĐT:</t>
  </si>
  <si>
    <t>TÊN BÁNH</t>
  </si>
  <si>
    <t>Ngày xuất đơn:</t>
  </si>
  <si>
    <t>TỔNG THANH TOÁN:</t>
  </si>
  <si>
    <t>Thập cẩm 2 trứng (200g)</t>
  </si>
  <si>
    <t>Thập cẩm Gà quay 2 trứng (200g)</t>
  </si>
  <si>
    <t>Gà quay Jambon bát bửu 1 trứng (200g)</t>
  </si>
  <si>
    <t>Tom Yum Hải Sản 2 trứng (200g)</t>
  </si>
  <si>
    <t>Bào ngư vi cá 1 trứng (200g)</t>
  </si>
  <si>
    <t>Gà Quay vi cá 2 trứng (200g)</t>
  </si>
  <si>
    <t>Hạt sen trà xanh chay (200g)</t>
  </si>
  <si>
    <t>Đậu xanh chay (200g)</t>
  </si>
  <si>
    <t>Cà phê dừa 0 trứng (200g)</t>
  </si>
  <si>
    <t>Tiramisu phô mai 0 trứng (200g)</t>
  </si>
  <si>
    <t>Đậu biếc phô mai 0 trứng (200g)</t>
  </si>
  <si>
    <t>Khoai môn 2 trứng (200g)</t>
  </si>
  <si>
    <t>Sầu riêng 6 ri 2 trứng (200g)</t>
  </si>
  <si>
    <t>Hạt sen trà xanh 2 trứng (200g)</t>
  </si>
  <si>
    <t>Đậu xanh 2 trứng (200g)</t>
  </si>
  <si>
    <t>Thập cẩm 2 trứng (250g)</t>
  </si>
  <si>
    <t>Thập cẩm Gà quay 2 trứng (250g)</t>
  </si>
  <si>
    <t>Gà quay Jambon bát bửu 1 trứng (250g)</t>
  </si>
  <si>
    <t>Tom Yum Hải Sản 2 trứng (250g)</t>
  </si>
  <si>
    <t>Bào ngư vi cá 1 trứng (250g)</t>
  </si>
  <si>
    <t>Gà Quay vi cá 2 trứng (250g)</t>
  </si>
  <si>
    <t>Hạt sen trà xanh chay (250g)</t>
  </si>
  <si>
    <t>Đậu xanh chay (250g)</t>
  </si>
  <si>
    <t>Cà phê dừa 0 trứng (250g)</t>
  </si>
  <si>
    <t>Tiramisu phô mai 0 trứng (250g)</t>
  </si>
  <si>
    <t>Đậu biếc phô mai 0 trứng (250g)</t>
  </si>
  <si>
    <t>Khoai môn 2 trứng (250g)</t>
  </si>
  <si>
    <t>Sầu riêng 6 ri 2 trứng (250g)</t>
  </si>
  <si>
    <t>Hạt sen trà xanh 2 trứng (250g)</t>
  </si>
  <si>
    <t>Đậu xanh 2 trứng (250g)</t>
  </si>
  <si>
    <t>11B</t>
  </si>
  <si>
    <t>13B</t>
  </si>
  <si>
    <t>10B</t>
  </si>
  <si>
    <t>12B</t>
  </si>
  <si>
    <t>16B</t>
  </si>
  <si>
    <t>42B</t>
  </si>
  <si>
    <t>48B</t>
  </si>
  <si>
    <t>50B</t>
  </si>
  <si>
    <t>52B</t>
  </si>
  <si>
    <t>58B</t>
  </si>
  <si>
    <t>11A</t>
  </si>
  <si>
    <t>13A</t>
  </si>
  <si>
    <t>10A</t>
  </si>
  <si>
    <t>12A</t>
  </si>
  <si>
    <t>16A</t>
  </si>
  <si>
    <t>42A</t>
  </si>
  <si>
    <t>48A</t>
  </si>
  <si>
    <t>50A</t>
  </si>
  <si>
    <t>52A</t>
  </si>
  <si>
    <t>58A</t>
  </si>
  <si>
    <t>TN1</t>
  </si>
  <si>
    <t>TN2</t>
  </si>
  <si>
    <t>TN3</t>
  </si>
  <si>
    <t>BLV</t>
  </si>
  <si>
    <t>1B</t>
  </si>
  <si>
    <t>Quế hoa kỉ tử 2 trứng (200g)</t>
  </si>
  <si>
    <t>Quế hoa kỉ tử 2 trứng (250g)</t>
  </si>
  <si>
    <t>Bánh trung thu đậu xanh (hình gấu) 100g</t>
  </si>
  <si>
    <t>Bánh trung thu đậu xanh (hình heo) 100g</t>
  </si>
  <si>
    <t>Bánh trung thu đậu xanh (hình mèo) 100g</t>
  </si>
  <si>
    <t>COMBO LAVA TAN CHẢY (6 Bánh nhỏ 48g)</t>
  </si>
  <si>
    <t>Mã SP</t>
  </si>
  <si>
    <t>Tên sản phẩm</t>
  </si>
  <si>
    <t>Đơn Giá</t>
  </si>
  <si>
    <t>Thành Tiền</t>
  </si>
  <si>
    <t>1A</t>
  </si>
  <si>
    <t>3A</t>
  </si>
  <si>
    <t>3B</t>
  </si>
  <si>
    <t>7A</t>
  </si>
  <si>
    <t>7B</t>
  </si>
  <si>
    <t>9A</t>
  </si>
  <si>
    <t>9B</t>
  </si>
  <si>
    <t>4A</t>
  </si>
  <si>
    <t>4B</t>
  </si>
  <si>
    <t>8A</t>
  </si>
  <si>
    <t>8B</t>
  </si>
  <si>
    <t>_</t>
  </si>
  <si>
    <t>HTTT</t>
  </si>
  <si>
    <t>Người Báo giá:</t>
  </si>
  <si>
    <t>BẢNG BÁO GIÁ BÁNH TRUNG THU BRODARD</t>
  </si>
  <si>
    <t xml:space="preserve">Theo yêu cầu, chúng tôi xin gửi Quý khách hàng tham khảo báo giá chi tiết về các loại Bánh Trung Thu như sau: </t>
  </si>
  <si>
    <t>Chân thành cảm ơn Quý Khách Hàng đã quan tâm đến các sản phẩm của Brodard</t>
  </si>
  <si>
    <t>Ngày giao hàng:</t>
  </si>
  <si>
    <t>Note:</t>
  </si>
  <si>
    <t xml:space="preserve"> </t>
  </si>
  <si>
    <t>COMBO ĐẦU MÙA 01 (1A, 3A, 4A, 52A)</t>
  </si>
  <si>
    <t>BDM1</t>
  </si>
  <si>
    <t>BDM2</t>
  </si>
  <si>
    <t>BDM3</t>
  </si>
  <si>
    <t>BDM4</t>
  </si>
  <si>
    <t>COMBO ĐẦU MÙA 02 (1A, 3A, 24A, 48A)</t>
  </si>
  <si>
    <t>COMBO ĐẦU MÙA 03 (3A, 15A, 42A, 48A)</t>
  </si>
  <si>
    <t>COMBO ĐẦU MÙA 04 (13A, 15A, 12A, 50A)</t>
  </si>
  <si>
    <t>BDD1</t>
  </si>
  <si>
    <t>BDD2</t>
  </si>
  <si>
    <t>BDD3</t>
  </si>
  <si>
    <t>COMBO ĐONG ĐẦY - NẤM XÍCH LINH CHI (11A, 13A, 48A, 58A, N1)</t>
  </si>
  <si>
    <t>COMBO ĐONG ĐẦY - MẬT ONG (11A, 13A, 48A, 58A, M1, M2)</t>
  </si>
  <si>
    <t>COMBO ĐONG ĐẦY - YẾN XÀO (11A, 13A, 48A, 58A, Y1)</t>
  </si>
  <si>
    <t>BTT1</t>
  </si>
  <si>
    <t>BTT2</t>
  </si>
  <si>
    <t>COMBO THƯỞNG TRĂNG 1 (1A, 3A, 15A, 24A, 48A, 50A)</t>
  </si>
  <si>
    <t>COMBO THƯỞNG TRĂNG 2 (1A, 7A, 13A, 12A, 42A, 58A)</t>
  </si>
  <si>
    <t>15A</t>
  </si>
  <si>
    <t>15B</t>
  </si>
  <si>
    <t>Thập cẩm xốt Tôm Anh Đào 2 trứng (250g)</t>
  </si>
  <si>
    <t>Thập cẩm xốt Tôm Anh Đào 2 trứng (200g)</t>
  </si>
  <si>
    <t>24A</t>
  </si>
  <si>
    <t>24B</t>
  </si>
  <si>
    <t>Hạnh nhân phô mai việt quất Hoa Kỳ 0 trứng (250g)</t>
  </si>
  <si>
    <t>Hạnh nhân phô mai việt quất Hoa Kỳ 0 trứng (200g)</t>
  </si>
  <si>
    <t>Ngày báo giá:</t>
  </si>
  <si>
    <t>Người báo giá:</t>
  </si>
  <si>
    <t>Thanh toán</t>
  </si>
  <si>
    <r>
      <t xml:space="preserve">Nhà Phân Phối Bánh Trung Thu - SÔNG ĐÁY
</t>
    </r>
    <r>
      <rPr>
        <sz val="12"/>
        <rFont val="Times New Roman"/>
        <family val="1"/>
      </rPr>
      <t xml:space="preserve">Công Ty TNHH Thương Mại Dịch Vụ Xuất Nhập Khẩu Gia Văn
                                   MST: 0 3 1 3 6 9 6 4 7 3
                                   Số TK : </t>
    </r>
    <r>
      <rPr>
        <b/>
        <sz val="12"/>
        <rFont val="Times New Roman"/>
        <family val="1"/>
      </rPr>
      <t>060180878060 - Ngân Hàng Sacombank - CN Phú Nhuận</t>
    </r>
    <r>
      <rPr>
        <sz val="12"/>
        <rFont val="Times New Roman"/>
        <family val="1"/>
      </rPr>
      <t xml:space="preserve">
                                   Điện thoại : </t>
    </r>
    <r>
      <rPr>
        <b/>
        <sz val="12"/>
        <rFont val="Times New Roman"/>
        <family val="1"/>
      </rPr>
      <t>0918 131 176 - 0932 7171 84</t>
    </r>
    <r>
      <rPr>
        <sz val="12"/>
        <rFont val="Times New Roman"/>
        <family val="1"/>
      </rPr>
      <t xml:space="preserve">
                              Địa chỉ xuất HĐ: 212/20 Gót Chàng, Ấp Gót Chàng, X.An Nhơn Tây, H.Củ Chi, TP.HCM
Địa chỉ công ty: 102/39 Phan Huy Ích, P.15, Tân Bình, HCM
                                  Website: www.banhtrungthu.org - Email: banhtrungthu.org@gmail.com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</si>
</sst>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00"/>
    <numFmt numFmtId="181" formatCode="#,##0;[Red]#,##0"/>
    <numFmt numFmtId="182" formatCode="#,##0%"/>
    <numFmt numFmtId="183" formatCode="#,##0\ &quot;Cái&quot;"/>
    <numFmt numFmtId="184" formatCode="#,##0\ &quot;đồng&quot;"/>
    <numFmt numFmtId="185" formatCode="_(* #,##0_);_(* \(#,##0\);_(* &quot;-&quot;??_);_(@_)"/>
    <numFmt numFmtId="186" formatCode="[$-42A]dd\ mmmm\ yyyy"/>
    <numFmt numFmtId="187" formatCode="_(* #,##0.0_);_(* \(#,##0.0\);_(* &quot;-&quot;??_);_(@_)"/>
    <numFmt numFmtId="188" formatCode="_-* #,##0\ [$₫-42A]_-;\-* #,##0\ [$₫-42A]_-;_-* &quot;-&quot;??\ [$₫-42A]_-;_-@_-"/>
    <numFmt numFmtId="189" formatCode="[$-409]dddd\,\ mmmm\ d\,\ yyyy"/>
    <numFmt numFmtId="190" formatCode="[$-409]h:mm:ss\ AM/PM"/>
    <numFmt numFmtId="191" formatCode="&quot;$&quot;#,##0.00"/>
    <numFmt numFmtId="192" formatCode="_([$VND]\ * #,##0_);_([$VND]\ * \(#,##0\);_([$VND]\ * &quot;-&quot;_);_(@_)"/>
    <numFmt numFmtId="193" formatCode="_-* #,##0\ [$₫-42A]_-;\-* #,##0\ [$₫-42A]_-;_-* &quot;-&quot;\ [$₫-42A]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2"/>
      <color indexed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u val="single"/>
      <sz val="11"/>
      <color indexed="10"/>
      <name val="Times New Roman"/>
      <family val="1"/>
    </font>
    <font>
      <sz val="9.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u val="single"/>
      <sz val="11"/>
      <color rgb="FFFF0000"/>
      <name val="Times New Roman"/>
      <family val="1"/>
    </font>
    <font>
      <sz val="9.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184" fontId="10" fillId="0" borderId="12" xfId="0" applyNumberFormat="1" applyFont="1" applyFill="1" applyBorder="1" applyAlignment="1" applyProtection="1">
      <alignment vertical="center"/>
      <protection/>
    </xf>
    <xf numFmtId="184" fontId="60" fillId="0" borderId="12" xfId="0" applyNumberFormat="1" applyFont="1" applyFill="1" applyBorder="1" applyAlignment="1" applyProtection="1">
      <alignment vertical="center"/>
      <protection/>
    </xf>
    <xf numFmtId="184" fontId="10" fillId="0" borderId="13" xfId="0" applyNumberFormat="1" applyFont="1" applyFill="1" applyBorder="1" applyAlignment="1" applyProtection="1">
      <alignment vertical="center"/>
      <protection locked="0"/>
    </xf>
    <xf numFmtId="184" fontId="11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85" fontId="4" fillId="0" borderId="0" xfId="42" applyNumberFormat="1" applyFont="1" applyFill="1" applyBorder="1" applyAlignment="1" applyProtection="1">
      <alignment horizontal="center" vertical="center"/>
      <protection locked="0"/>
    </xf>
    <xf numFmtId="185" fontId="4" fillId="33" borderId="12" xfId="42" applyNumberFormat="1" applyFont="1" applyFill="1" applyBorder="1" applyAlignment="1" applyProtection="1">
      <alignment horizontal="center" vertical="center"/>
      <protection/>
    </xf>
    <xf numFmtId="185" fontId="10" fillId="0" borderId="14" xfId="42" applyNumberFormat="1" applyFont="1" applyFill="1" applyBorder="1" applyAlignment="1" applyProtection="1">
      <alignment vertical="center"/>
      <protection locked="0"/>
    </xf>
    <xf numFmtId="185" fontId="11" fillId="0" borderId="14" xfId="42" applyNumberFormat="1" applyFont="1" applyFill="1" applyBorder="1" applyAlignment="1" applyProtection="1">
      <alignment vertical="center"/>
      <protection locked="0"/>
    </xf>
    <xf numFmtId="185" fontId="9" fillId="0" borderId="0" xfId="42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2" xfId="53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/>
      <protection/>
    </xf>
    <xf numFmtId="0" fontId="61" fillId="34" borderId="12" xfId="0" applyFont="1" applyFill="1" applyBorder="1" applyAlignment="1" applyProtection="1">
      <alignment horizontal="center" vertical="center" wrapText="1"/>
      <protection locked="0"/>
    </xf>
    <xf numFmtId="185" fontId="62" fillId="34" borderId="12" xfId="42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0" fontId="64" fillId="35" borderId="12" xfId="0" applyFont="1" applyFill="1" applyBorder="1" applyAlignment="1" applyProtection="1">
      <alignment horizontal="center"/>
      <protection locked="0"/>
    </xf>
    <xf numFmtId="0" fontId="64" fillId="35" borderId="12" xfId="0" applyFont="1" applyFill="1" applyBorder="1" applyAlignment="1" applyProtection="1">
      <alignment horizont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193" fontId="63" fillId="0" borderId="12" xfId="0" applyNumberFormat="1" applyFont="1" applyBorder="1" applyAlignment="1" applyProtection="1">
      <alignment/>
      <protection/>
    </xf>
    <xf numFmtId="188" fontId="63" fillId="0" borderId="12" xfId="0" applyNumberFormat="1" applyFont="1" applyBorder="1" applyAlignment="1" applyProtection="1">
      <alignment/>
      <protection/>
    </xf>
    <xf numFmtId="0" fontId="63" fillId="0" borderId="0" xfId="0" applyFont="1" applyAlignment="1" applyProtection="1">
      <alignment/>
      <protection locked="0"/>
    </xf>
    <xf numFmtId="0" fontId="64" fillId="5" borderId="12" xfId="0" applyFont="1" applyFill="1" applyBorder="1" applyAlignment="1" applyProtection="1">
      <alignment horizontal="center"/>
      <protection locked="0"/>
    </xf>
    <xf numFmtId="0" fontId="64" fillId="0" borderId="12" xfId="0" applyFont="1" applyBorder="1" applyAlignment="1" applyProtection="1">
      <alignment/>
      <protection/>
    </xf>
    <xf numFmtId="0" fontId="10" fillId="35" borderId="12" xfId="0" applyFont="1" applyFill="1" applyBorder="1" applyAlignment="1" applyProtection="1">
      <alignment horizontal="center"/>
      <protection/>
    </xf>
    <xf numFmtId="188" fontId="10" fillId="35" borderId="12" xfId="0" applyNumberFormat="1" applyFont="1" applyFill="1" applyBorder="1" applyAlignment="1" applyProtection="1">
      <alignment horizontal="center" vertical="center"/>
      <protection/>
    </xf>
    <xf numFmtId="188" fontId="10" fillId="35" borderId="12" xfId="0" applyNumberFormat="1" applyFont="1" applyFill="1" applyBorder="1" applyAlignment="1" applyProtection="1">
      <alignment horizontal="center" wrapText="1"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14" fontId="5" fillId="0" borderId="11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61" fillId="0" borderId="12" xfId="0" applyFont="1" applyFill="1" applyBorder="1" applyAlignment="1" applyProtection="1">
      <alignment horizontal="center" vertical="center" wrapText="1"/>
      <protection locked="0"/>
    </xf>
    <xf numFmtId="185" fontId="62" fillId="0" borderId="12" xfId="42" applyNumberFormat="1" applyFont="1" applyFill="1" applyBorder="1" applyAlignment="1">
      <alignment horizontal="center" vertical="center" wrapText="1"/>
    </xf>
    <xf numFmtId="0" fontId="10" fillId="36" borderId="12" xfId="53" applyFont="1" applyFill="1" applyBorder="1" applyAlignment="1" applyProtection="1">
      <alignment horizontal="center" vertical="center"/>
      <protection/>
    </xf>
    <xf numFmtId="0" fontId="10" fillId="36" borderId="12" xfId="53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/>
      <protection/>
    </xf>
    <xf numFmtId="0" fontId="10" fillId="36" borderId="12" xfId="0" applyFont="1" applyFill="1" applyBorder="1" applyAlignment="1" applyProtection="1">
      <alignment horizontal="center" vertical="center"/>
      <protection locked="0"/>
    </xf>
    <xf numFmtId="185" fontId="8" fillId="36" borderId="12" xfId="42" applyNumberFormat="1" applyFont="1" applyFill="1" applyBorder="1" applyAlignment="1" applyProtection="1">
      <alignment horizontal="center" vertical="center"/>
      <protection/>
    </xf>
    <xf numFmtId="3" fontId="8" fillId="36" borderId="12" xfId="0" applyNumberFormat="1" applyFont="1" applyFill="1" applyBorder="1" applyAlignment="1" applyProtection="1">
      <alignment horizontal="right" vertical="center"/>
      <protection/>
    </xf>
    <xf numFmtId="0" fontId="10" fillId="36" borderId="15" xfId="53" applyFont="1" applyFill="1" applyBorder="1" applyAlignment="1" applyProtection="1">
      <alignment horizontal="center" vertical="center"/>
      <protection/>
    </xf>
    <xf numFmtId="0" fontId="10" fillId="36" borderId="15" xfId="53" applyFont="1" applyFill="1" applyBorder="1" applyAlignment="1" applyProtection="1">
      <alignment vertical="center"/>
      <protection/>
    </xf>
    <xf numFmtId="3" fontId="8" fillId="36" borderId="15" xfId="0" applyNumberFormat="1" applyFont="1" applyFill="1" applyBorder="1" applyAlignment="1" applyProtection="1">
      <alignment horizontal="center" vertical="center"/>
      <protection/>
    </xf>
    <xf numFmtId="0" fontId="10" fillId="36" borderId="15" xfId="0" applyFont="1" applyFill="1" applyBorder="1" applyAlignment="1" applyProtection="1">
      <alignment horizontal="center" vertical="center"/>
      <protection locked="0"/>
    </xf>
    <xf numFmtId="185" fontId="8" fillId="36" borderId="15" xfId="42" applyNumberFormat="1" applyFont="1" applyFill="1" applyBorder="1" applyAlignment="1" applyProtection="1">
      <alignment horizontal="center" vertical="center"/>
      <protection/>
    </xf>
    <xf numFmtId="3" fontId="8" fillId="36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180" fontId="10" fillId="0" borderId="12" xfId="0" applyNumberFormat="1" applyFont="1" applyFill="1" applyBorder="1" applyAlignment="1" applyProtection="1">
      <alignment horizontal="right" vertical="center"/>
      <protection/>
    </xf>
    <xf numFmtId="180" fontId="65" fillId="0" borderId="12" xfId="0" applyNumberFormat="1" applyFont="1" applyFill="1" applyBorder="1" applyAlignment="1" applyProtection="1">
      <alignment horizontal="right" vertical="center"/>
      <protection/>
    </xf>
    <xf numFmtId="9" fontId="10" fillId="5" borderId="13" xfId="60" applyFont="1" applyFill="1" applyBorder="1" applyAlignment="1" applyProtection="1">
      <alignment horizontal="center" vertical="center"/>
      <protection locked="0"/>
    </xf>
    <xf numFmtId="9" fontId="10" fillId="5" borderId="14" xfId="6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9" fontId="10" fillId="0" borderId="13" xfId="60" applyFont="1" applyFill="1" applyBorder="1" applyAlignment="1" applyProtection="1">
      <alignment horizontal="center" vertical="center"/>
      <protection locked="0"/>
    </xf>
    <xf numFmtId="9" fontId="10" fillId="0" borderId="14" xfId="6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1276350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1276350</xdr:colOff>
      <xdr:row>0</xdr:row>
      <xdr:rowOff>619125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:F1"/>
    </sheetView>
  </sheetViews>
  <sheetFormatPr defaultColWidth="9.140625" defaultRowHeight="15"/>
  <cols>
    <col min="1" max="1" width="8.00390625" style="34" customWidth="1"/>
    <col min="2" max="2" width="38.28125" style="34" customWidth="1"/>
    <col min="3" max="3" width="7.00390625" style="34" customWidth="1"/>
    <col min="4" max="4" width="6.57421875" style="34" customWidth="1"/>
    <col min="5" max="5" width="12.7109375" style="34" customWidth="1"/>
    <col min="6" max="6" width="17.28125" style="34" customWidth="1"/>
    <col min="7" max="16384" width="9.140625" style="34" customWidth="1"/>
  </cols>
  <sheetData>
    <row r="1" spans="1:6" ht="141" customHeight="1">
      <c r="A1" s="70" t="s">
        <v>134</v>
      </c>
      <c r="B1" s="71"/>
      <c r="C1" s="71"/>
      <c r="D1" s="71"/>
      <c r="E1" s="71"/>
      <c r="F1" s="71"/>
    </row>
    <row r="2" spans="1:6" ht="25.5">
      <c r="A2" s="72" t="s">
        <v>99</v>
      </c>
      <c r="B2" s="72"/>
      <c r="C2" s="72"/>
      <c r="D2" s="72"/>
      <c r="E2" s="72"/>
      <c r="F2" s="73"/>
    </row>
    <row r="3" spans="1:6" ht="15">
      <c r="A3" s="74" t="s">
        <v>101</v>
      </c>
      <c r="B3" s="74"/>
      <c r="C3" s="74"/>
      <c r="D3" s="74"/>
      <c r="E3" s="74"/>
      <c r="F3" s="74"/>
    </row>
    <row r="4" spans="1:6" ht="15.75">
      <c r="A4" s="35" t="s">
        <v>9</v>
      </c>
      <c r="B4" s="75"/>
      <c r="C4" s="75"/>
      <c r="D4" s="75"/>
      <c r="E4" s="75"/>
      <c r="F4" s="75"/>
    </row>
    <row r="5" spans="1:6" ht="15.75">
      <c r="A5" s="35" t="s">
        <v>10</v>
      </c>
      <c r="B5" s="76"/>
      <c r="C5" s="76"/>
      <c r="D5" s="76"/>
      <c r="E5" s="76"/>
      <c r="F5" s="76"/>
    </row>
    <row r="6" spans="1:6" ht="15.75">
      <c r="A6" s="35" t="s">
        <v>16</v>
      </c>
      <c r="B6" s="36"/>
      <c r="C6" s="77" t="s">
        <v>12</v>
      </c>
      <c r="D6" s="77"/>
      <c r="E6" s="78"/>
      <c r="F6" s="78"/>
    </row>
    <row r="7" spans="1:6" ht="15.75">
      <c r="A7" s="35" t="s">
        <v>3</v>
      </c>
      <c r="B7" s="37"/>
      <c r="C7" s="77" t="s">
        <v>18</v>
      </c>
      <c r="D7" s="77"/>
      <c r="E7" s="79"/>
      <c r="F7" s="79"/>
    </row>
    <row r="8" spans="1:6" ht="15.75">
      <c r="A8" s="35" t="s">
        <v>1</v>
      </c>
      <c r="B8" s="38"/>
      <c r="C8" s="77" t="s">
        <v>98</v>
      </c>
      <c r="D8" s="77"/>
      <c r="E8" s="80"/>
      <c r="F8" s="80"/>
    </row>
    <row r="9" spans="1:6" ht="15.75">
      <c r="A9" s="35" t="s">
        <v>97</v>
      </c>
      <c r="B9" s="38"/>
      <c r="C9" s="77" t="s">
        <v>102</v>
      </c>
      <c r="D9" s="77"/>
      <c r="E9" s="81"/>
      <c r="F9" s="81"/>
    </row>
    <row r="10" spans="1:6" ht="15">
      <c r="A10" s="44" t="s">
        <v>103</v>
      </c>
      <c r="B10" s="54"/>
      <c r="C10" s="55"/>
      <c r="D10" s="55"/>
      <c r="E10" s="55"/>
      <c r="F10" s="55"/>
    </row>
    <row r="11" spans="1:6" ht="31.5" customHeight="1">
      <c r="A11" s="83" t="s">
        <v>100</v>
      </c>
      <c r="B11" s="84"/>
      <c r="C11" s="84"/>
      <c r="D11" s="84"/>
      <c r="E11" s="84"/>
      <c r="F11" s="84"/>
    </row>
    <row r="12" spans="1:7" ht="15">
      <c r="A12" s="39" t="s">
        <v>81</v>
      </c>
      <c r="B12" s="47" t="s">
        <v>82</v>
      </c>
      <c r="C12" s="48" t="s">
        <v>6</v>
      </c>
      <c r="D12" s="49" t="s">
        <v>0</v>
      </c>
      <c r="E12" s="40" t="s">
        <v>83</v>
      </c>
      <c r="F12" s="40" t="s">
        <v>84</v>
      </c>
      <c r="G12" s="20"/>
    </row>
    <row r="13" spans="1:7" ht="15">
      <c r="A13" s="50"/>
      <c r="B13" s="51">
        <f>_xlfn.IFNA(VLOOKUP(A13,BRODARD!$A$13:$E$61,2,FALSE),0)</f>
        <v>0</v>
      </c>
      <c r="C13" s="52">
        <f>_xlfn.IFNA(VLOOKUP(A13,BRODARD!$A$13:$E$61,3,FALSE),0)</f>
        <v>0</v>
      </c>
      <c r="D13" s="50"/>
      <c r="E13" s="42">
        <f>_xlfn.IFNA(VLOOKUP(A13,BRODARD!$A$13:$E$61,5,FALSE),0)</f>
        <v>0</v>
      </c>
      <c r="F13" s="43">
        <f>D13*E13</f>
        <v>0</v>
      </c>
      <c r="G13" s="9" t="str">
        <f aca="true" t="shared" si="0" ref="G13:G35">IF(E13&gt;=1,"Ok","Ko")</f>
        <v>Ko</v>
      </c>
    </row>
    <row r="14" spans="1:7" ht="15">
      <c r="A14" s="45"/>
      <c r="B14" s="46">
        <f>_xlfn.IFNA(VLOOKUP(A14,BRODARD!$A$13:$E$61,2,FALSE),0)</f>
        <v>0</v>
      </c>
      <c r="C14" s="41">
        <f>_xlfn.IFNA(VLOOKUP(A14,BRODARD!$A$13:$E$61,3,FALSE),0)</f>
        <v>0</v>
      </c>
      <c r="D14" s="45"/>
      <c r="E14" s="42">
        <f>_xlfn.IFNA(VLOOKUP(A14,BRODARD!$A$13:$E$61,5,FALSE),0)</f>
        <v>0</v>
      </c>
      <c r="F14" s="43">
        <f aca="true" t="shared" si="1" ref="F14:F32">D14*E14</f>
        <v>0</v>
      </c>
      <c r="G14" s="9" t="str">
        <f t="shared" si="0"/>
        <v>Ko</v>
      </c>
    </row>
    <row r="15" spans="1:7" ht="15">
      <c r="A15" s="45"/>
      <c r="B15" s="46">
        <f>_xlfn.IFNA(VLOOKUP(A15,BRODARD!$A$13:$E$61,2,FALSE),0)</f>
        <v>0</v>
      </c>
      <c r="C15" s="41">
        <f>_xlfn.IFNA(VLOOKUP(A15,BRODARD!$A$13:$E$61,3,FALSE),0)</f>
        <v>0</v>
      </c>
      <c r="D15" s="45"/>
      <c r="E15" s="42">
        <f>_xlfn.IFNA(VLOOKUP(A15,BRODARD!$A$13:$E$61,5,FALSE),0)</f>
        <v>0</v>
      </c>
      <c r="F15" s="43">
        <f>D15*E15</f>
        <v>0</v>
      </c>
      <c r="G15" s="9" t="str">
        <f t="shared" si="0"/>
        <v>Ko</v>
      </c>
    </row>
    <row r="16" spans="1:7" ht="15">
      <c r="A16" s="45"/>
      <c r="B16" s="46">
        <f>_xlfn.IFNA(VLOOKUP(A16,BRODARD!$A$13:$E$61,2,FALSE),0)</f>
        <v>0</v>
      </c>
      <c r="C16" s="41">
        <f>_xlfn.IFNA(VLOOKUP(A16,BRODARD!$A$13:$E$61,3,FALSE),0)</f>
        <v>0</v>
      </c>
      <c r="D16" s="45"/>
      <c r="E16" s="42">
        <f>_xlfn.IFNA(VLOOKUP(A16,BRODARD!$A$13:$E$61,5,FALSE),0)</f>
        <v>0</v>
      </c>
      <c r="F16" s="43">
        <f aca="true" t="shared" si="2" ref="F16:F23">D16*E16</f>
        <v>0</v>
      </c>
      <c r="G16" s="9" t="str">
        <f t="shared" si="0"/>
        <v>Ko</v>
      </c>
    </row>
    <row r="17" spans="1:7" ht="15">
      <c r="A17" s="45"/>
      <c r="B17" s="46">
        <f>_xlfn.IFNA(VLOOKUP(A17,BRODARD!$A$13:$E$61,2,FALSE),0)</f>
        <v>0</v>
      </c>
      <c r="C17" s="41">
        <f>_xlfn.IFNA(VLOOKUP(A17,BRODARD!$A$13:$E$61,3,FALSE),0)</f>
        <v>0</v>
      </c>
      <c r="D17" s="45"/>
      <c r="E17" s="42">
        <f>_xlfn.IFNA(VLOOKUP(A17,BRODARD!$A$13:$E$61,5,FALSE),0)</f>
        <v>0</v>
      </c>
      <c r="F17" s="43">
        <f t="shared" si="2"/>
        <v>0</v>
      </c>
      <c r="G17" s="9" t="str">
        <f t="shared" si="0"/>
        <v>Ko</v>
      </c>
    </row>
    <row r="18" spans="1:7" ht="15">
      <c r="A18" s="45"/>
      <c r="B18" s="46">
        <f>_xlfn.IFNA(VLOOKUP(A18,BRODARD!$A$13:$E$61,2,FALSE),0)</f>
        <v>0</v>
      </c>
      <c r="C18" s="41">
        <f>_xlfn.IFNA(VLOOKUP(A18,BRODARD!$A$13:$E$61,3,FALSE),0)</f>
        <v>0</v>
      </c>
      <c r="D18" s="45"/>
      <c r="E18" s="42">
        <f>_xlfn.IFNA(VLOOKUP(A18,BRODARD!$A$13:$E$61,5,FALSE),0)</f>
        <v>0</v>
      </c>
      <c r="F18" s="43">
        <f t="shared" si="2"/>
        <v>0</v>
      </c>
      <c r="G18" s="9" t="str">
        <f t="shared" si="0"/>
        <v>Ko</v>
      </c>
    </row>
    <row r="19" spans="1:7" ht="15">
      <c r="A19" s="45"/>
      <c r="B19" s="46">
        <f>_xlfn.IFNA(VLOOKUP(A19,BRODARD!$A$13:$E$61,2,FALSE),0)</f>
        <v>0</v>
      </c>
      <c r="C19" s="41">
        <f>_xlfn.IFNA(VLOOKUP(A19,BRODARD!$A$13:$E$61,3,FALSE),0)</f>
        <v>0</v>
      </c>
      <c r="D19" s="45"/>
      <c r="E19" s="42">
        <f>_xlfn.IFNA(VLOOKUP(A19,BRODARD!$A$13:$E$61,5,FALSE),0)</f>
        <v>0</v>
      </c>
      <c r="F19" s="43">
        <f t="shared" si="2"/>
        <v>0</v>
      </c>
      <c r="G19" s="9" t="str">
        <f t="shared" si="0"/>
        <v>Ko</v>
      </c>
    </row>
    <row r="20" spans="1:7" ht="15">
      <c r="A20" s="45"/>
      <c r="B20" s="46">
        <f>_xlfn.IFNA(VLOOKUP(A20,BRODARD!$A$13:$E$61,2,FALSE),0)</f>
        <v>0</v>
      </c>
      <c r="C20" s="41">
        <f>_xlfn.IFNA(VLOOKUP(A20,BRODARD!$A$13:$E$61,3,FALSE),0)</f>
        <v>0</v>
      </c>
      <c r="D20" s="45"/>
      <c r="E20" s="42">
        <f>_xlfn.IFNA(VLOOKUP(A20,BRODARD!$A$13:$E$61,5,FALSE),0)</f>
        <v>0</v>
      </c>
      <c r="F20" s="43">
        <f t="shared" si="2"/>
        <v>0</v>
      </c>
      <c r="G20" s="9" t="str">
        <f t="shared" si="0"/>
        <v>Ko</v>
      </c>
    </row>
    <row r="21" spans="1:7" ht="15">
      <c r="A21" s="45"/>
      <c r="B21" s="46">
        <f>_xlfn.IFNA(VLOOKUP(A21,BRODARD!$A$13:$E$61,2,FALSE),0)</f>
        <v>0</v>
      </c>
      <c r="C21" s="41">
        <f>_xlfn.IFNA(VLOOKUP(A21,BRODARD!$A$13:$E$61,3,FALSE),0)</f>
        <v>0</v>
      </c>
      <c r="D21" s="45"/>
      <c r="E21" s="42">
        <f>_xlfn.IFNA(VLOOKUP(A21,BRODARD!$A$13:$E$61,5,FALSE),0)</f>
        <v>0</v>
      </c>
      <c r="F21" s="43">
        <f t="shared" si="2"/>
        <v>0</v>
      </c>
      <c r="G21" s="9" t="str">
        <f t="shared" si="0"/>
        <v>Ko</v>
      </c>
    </row>
    <row r="22" spans="1:7" ht="15">
      <c r="A22" s="45"/>
      <c r="B22" s="46">
        <f>_xlfn.IFNA(VLOOKUP(A22,BRODARD!$A$13:$E$61,2,FALSE),0)</f>
        <v>0</v>
      </c>
      <c r="C22" s="41">
        <f>_xlfn.IFNA(VLOOKUP(A22,BRODARD!$A$13:$E$61,3,FALSE),0)</f>
        <v>0</v>
      </c>
      <c r="D22" s="45"/>
      <c r="E22" s="42">
        <f>_xlfn.IFNA(VLOOKUP(A22,BRODARD!$A$13:$E$61,5,FALSE),0)</f>
        <v>0</v>
      </c>
      <c r="F22" s="43">
        <f t="shared" si="2"/>
        <v>0</v>
      </c>
      <c r="G22" s="9" t="str">
        <f t="shared" si="0"/>
        <v>Ko</v>
      </c>
    </row>
    <row r="23" spans="1:7" ht="15">
      <c r="A23" s="45"/>
      <c r="B23" s="46">
        <f>_xlfn.IFNA(VLOOKUP(A23,BRODARD!$A$13:$E$61,2,FALSE),0)</f>
        <v>0</v>
      </c>
      <c r="C23" s="41">
        <f>_xlfn.IFNA(VLOOKUP(A23,BRODARD!$A$13:$E$61,3,FALSE),0)</f>
        <v>0</v>
      </c>
      <c r="D23" s="45"/>
      <c r="E23" s="42">
        <f>_xlfn.IFNA(VLOOKUP(A23,BRODARD!$A$13:$E$61,5,FALSE),0)</f>
        <v>0</v>
      </c>
      <c r="F23" s="43">
        <f t="shared" si="2"/>
        <v>0</v>
      </c>
      <c r="G23" s="9" t="str">
        <f t="shared" si="0"/>
        <v>Ko</v>
      </c>
    </row>
    <row r="24" spans="1:7" ht="15">
      <c r="A24" s="45"/>
      <c r="B24" s="46">
        <f>_xlfn.IFNA(VLOOKUP(A24,BRODARD!$A$13:$E$61,2,FALSE),0)</f>
        <v>0</v>
      </c>
      <c r="C24" s="41">
        <f>_xlfn.IFNA(VLOOKUP(A24,BRODARD!$A$13:$E$61,3,FALSE),0)</f>
        <v>0</v>
      </c>
      <c r="D24" s="45"/>
      <c r="E24" s="42">
        <f>_xlfn.IFNA(VLOOKUP(A24,BRODARD!$A$13:$E$61,5,FALSE),0)</f>
        <v>0</v>
      </c>
      <c r="F24" s="43">
        <f t="shared" si="1"/>
        <v>0</v>
      </c>
      <c r="G24" s="9" t="str">
        <f t="shared" si="0"/>
        <v>Ko</v>
      </c>
    </row>
    <row r="25" spans="1:7" ht="15">
      <c r="A25" s="45"/>
      <c r="B25" s="46">
        <f>_xlfn.IFNA(VLOOKUP(A25,BRODARD!$A$13:$E$61,2,FALSE),0)</f>
        <v>0</v>
      </c>
      <c r="C25" s="41">
        <f>_xlfn.IFNA(VLOOKUP(A25,BRODARD!$A$13:$E$61,3,FALSE),0)</f>
        <v>0</v>
      </c>
      <c r="D25" s="45"/>
      <c r="E25" s="42">
        <f>_xlfn.IFNA(VLOOKUP(A25,BRODARD!$A$13:$E$61,5,FALSE),0)</f>
        <v>0</v>
      </c>
      <c r="F25" s="43">
        <f t="shared" si="1"/>
        <v>0</v>
      </c>
      <c r="G25" s="9" t="str">
        <f t="shared" si="0"/>
        <v>Ko</v>
      </c>
    </row>
    <row r="26" spans="1:7" ht="15">
      <c r="A26" s="45"/>
      <c r="B26" s="46">
        <f>_xlfn.IFNA(VLOOKUP(A26,BRODARD!$A$13:$E$61,2,FALSE),0)</f>
        <v>0</v>
      </c>
      <c r="C26" s="41">
        <f>_xlfn.IFNA(VLOOKUP(A26,BRODARD!$A$13:$E$61,3,FALSE),0)</f>
        <v>0</v>
      </c>
      <c r="D26" s="45"/>
      <c r="E26" s="42">
        <f>_xlfn.IFNA(VLOOKUP(A26,BRODARD!$A$13:$E$61,5,FALSE),0)</f>
        <v>0</v>
      </c>
      <c r="F26" s="43">
        <f t="shared" si="1"/>
        <v>0</v>
      </c>
      <c r="G26" s="9" t="str">
        <f t="shared" si="0"/>
        <v>Ko</v>
      </c>
    </row>
    <row r="27" spans="1:7" ht="15">
      <c r="A27" s="45"/>
      <c r="B27" s="46">
        <f>_xlfn.IFNA(VLOOKUP(A27,BRODARD!$A$13:$E$61,2,FALSE),0)</f>
        <v>0</v>
      </c>
      <c r="C27" s="41">
        <f>_xlfn.IFNA(VLOOKUP(A27,BRODARD!$A$13:$E$61,3,FALSE),0)</f>
        <v>0</v>
      </c>
      <c r="D27" s="45"/>
      <c r="E27" s="42">
        <f>_xlfn.IFNA(VLOOKUP(A27,BRODARD!$A$13:$E$61,5,FALSE),0)</f>
        <v>0</v>
      </c>
      <c r="F27" s="43">
        <f t="shared" si="1"/>
        <v>0</v>
      </c>
      <c r="G27" s="9" t="str">
        <f t="shared" si="0"/>
        <v>Ko</v>
      </c>
    </row>
    <row r="28" spans="1:7" ht="15">
      <c r="A28" s="45"/>
      <c r="B28" s="46">
        <f>_xlfn.IFNA(VLOOKUP(A28,BRODARD!$A$13:$E$61,2,FALSE),0)</f>
        <v>0</v>
      </c>
      <c r="C28" s="41">
        <f>_xlfn.IFNA(VLOOKUP(A28,BRODARD!$A$13:$E$61,3,FALSE),0)</f>
        <v>0</v>
      </c>
      <c r="D28" s="45"/>
      <c r="E28" s="42">
        <f>_xlfn.IFNA(VLOOKUP(A28,BRODARD!$A$13:$E$61,5,FALSE),0)</f>
        <v>0</v>
      </c>
      <c r="F28" s="43">
        <f t="shared" si="1"/>
        <v>0</v>
      </c>
      <c r="G28" s="9" t="str">
        <f t="shared" si="0"/>
        <v>Ko</v>
      </c>
    </row>
    <row r="29" spans="1:7" ht="15">
      <c r="A29" s="45"/>
      <c r="B29" s="46">
        <f>_xlfn.IFNA(VLOOKUP(A29,BRODARD!$A$13:$E$61,2,FALSE),0)</f>
        <v>0</v>
      </c>
      <c r="C29" s="41">
        <f>_xlfn.IFNA(VLOOKUP(A29,BRODARD!$A$13:$E$61,3,FALSE),0)</f>
        <v>0</v>
      </c>
      <c r="D29" s="45"/>
      <c r="E29" s="42">
        <f>_xlfn.IFNA(VLOOKUP(A29,BRODARD!$A$13:$E$61,5,FALSE),0)</f>
        <v>0</v>
      </c>
      <c r="F29" s="43">
        <f t="shared" si="1"/>
        <v>0</v>
      </c>
      <c r="G29" s="9" t="str">
        <f t="shared" si="0"/>
        <v>Ko</v>
      </c>
    </row>
    <row r="30" spans="1:7" ht="15">
      <c r="A30" s="45"/>
      <c r="B30" s="46">
        <f>_xlfn.IFNA(VLOOKUP(A30,BRODARD!$A$13:$E$61,2,FALSE),0)</f>
        <v>0</v>
      </c>
      <c r="C30" s="41">
        <f>_xlfn.IFNA(VLOOKUP(A30,BRODARD!$A$13:$E$61,3,FALSE),0)</f>
        <v>0</v>
      </c>
      <c r="D30" s="45"/>
      <c r="E30" s="42">
        <f>_xlfn.IFNA(VLOOKUP(A30,BRODARD!$A$13:$E$61,5,FALSE),0)</f>
        <v>0</v>
      </c>
      <c r="F30" s="43">
        <f t="shared" si="1"/>
        <v>0</v>
      </c>
      <c r="G30" s="9" t="str">
        <f t="shared" si="0"/>
        <v>Ko</v>
      </c>
    </row>
    <row r="31" spans="1:7" ht="15">
      <c r="A31" s="45"/>
      <c r="B31" s="46">
        <f>_xlfn.IFNA(VLOOKUP(A31,BRODARD!$A$13:$E$61,2,FALSE),0)</f>
        <v>0</v>
      </c>
      <c r="C31" s="41">
        <f>_xlfn.IFNA(VLOOKUP(A31,BRODARD!$A$13:$E$61,3,FALSE),0)</f>
        <v>0</v>
      </c>
      <c r="D31" s="45"/>
      <c r="E31" s="42">
        <f>_xlfn.IFNA(VLOOKUP(A31,BRODARD!$A$13:$E$61,5,FALSE),0)</f>
        <v>0</v>
      </c>
      <c r="F31" s="43">
        <f t="shared" si="1"/>
        <v>0</v>
      </c>
      <c r="G31" s="9" t="str">
        <f t="shared" si="0"/>
        <v>Ko</v>
      </c>
    </row>
    <row r="32" spans="1:7" ht="15">
      <c r="A32" s="45"/>
      <c r="B32" s="46">
        <f>_xlfn.IFNA(VLOOKUP(A32,BRODARD!$A$13:$E$61,2,FALSE),0)</f>
        <v>0</v>
      </c>
      <c r="C32" s="41">
        <f>_xlfn.IFNA(VLOOKUP(A32,BRODARD!$A$13:$E$61,3,FALSE),0)</f>
        <v>0</v>
      </c>
      <c r="D32" s="45"/>
      <c r="E32" s="42">
        <f>_xlfn.IFNA(VLOOKUP(A32,BRODARD!$A$13:$E$61,5,FALSE),0)</f>
        <v>0</v>
      </c>
      <c r="F32" s="43">
        <f t="shared" si="1"/>
        <v>0</v>
      </c>
      <c r="G32" s="9" t="str">
        <f t="shared" si="0"/>
        <v>Ko</v>
      </c>
    </row>
    <row r="33" spans="1:7" ht="15">
      <c r="A33" s="85" t="s">
        <v>2</v>
      </c>
      <c r="B33" s="85"/>
      <c r="C33" s="85"/>
      <c r="D33" s="13"/>
      <c r="E33" s="23"/>
      <c r="F33" s="11">
        <f>SUM(F13:F32)</f>
        <v>0</v>
      </c>
      <c r="G33" s="9" t="str">
        <f t="shared" si="0"/>
        <v>Ko</v>
      </c>
    </row>
    <row r="34" spans="1:7" ht="15">
      <c r="A34" s="85" t="s">
        <v>13</v>
      </c>
      <c r="B34" s="85"/>
      <c r="C34" s="85"/>
      <c r="D34" s="87"/>
      <c r="E34" s="88"/>
      <c r="F34" s="11">
        <f>F33*D34</f>
        <v>0</v>
      </c>
      <c r="G34" s="9" t="str">
        <f t="shared" si="0"/>
        <v>Ko</v>
      </c>
    </row>
    <row r="35" spans="1:7" ht="15">
      <c r="A35" s="86" t="s">
        <v>19</v>
      </c>
      <c r="B35" s="86"/>
      <c r="C35" s="86"/>
      <c r="D35" s="14"/>
      <c r="E35" s="24"/>
      <c r="F35" s="12">
        <f>F33-F34</f>
        <v>0</v>
      </c>
      <c r="G35" s="9" t="str">
        <f t="shared" si="0"/>
        <v>Ko</v>
      </c>
    </row>
    <row r="37" spans="1:6" ht="15">
      <c r="A37" s="7" t="s">
        <v>14</v>
      </c>
      <c r="B37" s="82" t="s">
        <v>96</v>
      </c>
      <c r="C37" s="82"/>
      <c r="D37" s="82"/>
      <c r="E37" s="82"/>
      <c r="F37" s="82"/>
    </row>
    <row r="38" spans="1:6" ht="15">
      <c r="A38" s="7"/>
      <c r="B38" s="82" t="s">
        <v>96</v>
      </c>
      <c r="C38" s="82"/>
      <c r="D38" s="82"/>
      <c r="E38" s="82"/>
      <c r="F38" s="82"/>
    </row>
    <row r="39" spans="1:6" ht="15">
      <c r="A39" s="7"/>
      <c r="B39" s="82" t="s">
        <v>96</v>
      </c>
      <c r="C39" s="82"/>
      <c r="D39" s="82"/>
      <c r="E39" s="82"/>
      <c r="F39" s="82"/>
    </row>
    <row r="40" spans="1:6" ht="15">
      <c r="A40" s="7"/>
      <c r="B40" s="82" t="s">
        <v>96</v>
      </c>
      <c r="C40" s="82"/>
      <c r="D40" s="82"/>
      <c r="E40" s="82"/>
      <c r="F40" s="82"/>
    </row>
  </sheetData>
  <sheetProtection password="B118" sheet="1" formatCells="0" formatColumns="0" formatRows="0" insertColumns="0" insertRows="0" insertHyperlinks="0" deleteColumns="0" deleteRows="0" sort="0" autoFilter="0" pivotTables="0"/>
  <autoFilter ref="G12:G35"/>
  <mergeCells count="22">
    <mergeCell ref="B39:F39"/>
    <mergeCell ref="B40:F40"/>
    <mergeCell ref="A11:F11"/>
    <mergeCell ref="A33:C33"/>
    <mergeCell ref="A34:C34"/>
    <mergeCell ref="A35:C35"/>
    <mergeCell ref="B37:F37"/>
    <mergeCell ref="B38:F38"/>
    <mergeCell ref="D34:E34"/>
    <mergeCell ref="C7:D7"/>
    <mergeCell ref="E7:F7"/>
    <mergeCell ref="C8:D8"/>
    <mergeCell ref="E8:F8"/>
    <mergeCell ref="C9:D9"/>
    <mergeCell ref="E9:F9"/>
    <mergeCell ref="A1:F1"/>
    <mergeCell ref="A2:F2"/>
    <mergeCell ref="A3:F3"/>
    <mergeCell ref="B4:F4"/>
    <mergeCell ref="B5:F5"/>
    <mergeCell ref="C6:D6"/>
    <mergeCell ref="E6:F6"/>
  </mergeCells>
  <conditionalFormatting sqref="A33:A35">
    <cfRule type="duplicateValues" priority="3" dxfId="6" stopIfTrue="1">
      <formula>AND(COUNTIF($A$33:$A$35,A33)&gt;1,NOT(ISBLANK(A33)))</formula>
    </cfRule>
  </conditionalFormatting>
  <conditionalFormatting sqref="A2:A9">
    <cfRule type="duplicateValues" priority="6" dxfId="6" stopIfTrue="1">
      <formula>AND(COUNTIF($A$2:$A$9,A2)&gt;1,NOT(ISBLANK(A2)))</formula>
    </cfRule>
  </conditionalFormatting>
  <conditionalFormatting sqref="A37:A40">
    <cfRule type="duplicateValues" priority="9" dxfId="6" stopIfTrue="1">
      <formula>AND(COUNTIF($A$37:$A$40,A37)&gt;1,NOT(ISBLANK(A37)))</formula>
    </cfRule>
  </conditionalFormatting>
  <conditionalFormatting sqref="A1">
    <cfRule type="expression" priority="1" dxfId="7" stopIfTrue="1">
      <formula>AND(COUNTIF($A$1:$A$2,A1)+COUNTIF($A$4:$A$65536,A1)&gt;1,NOT(ISBLANK(A1)))</formula>
    </cfRule>
  </conditionalFormatting>
  <printOptions/>
  <pageMargins left="0.34" right="0.28" top="0.29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zoomScalePageLayoutView="120" workbookViewId="0" topLeftCell="A1">
      <selection activeCell="J16" sqref="J16"/>
    </sheetView>
  </sheetViews>
  <sheetFormatPr defaultColWidth="9.140625" defaultRowHeight="15"/>
  <cols>
    <col min="1" max="1" width="7.57421875" style="1" customWidth="1"/>
    <col min="2" max="2" width="46.421875" style="1" customWidth="1"/>
    <col min="3" max="3" width="6.8515625" style="1" customWidth="1"/>
    <col min="4" max="4" width="5.57421875" style="1" customWidth="1"/>
    <col min="5" max="5" width="10.8515625" style="25" customWidth="1"/>
    <col min="6" max="6" width="16.140625" style="1" customWidth="1"/>
    <col min="7" max="7" width="2.28125" style="1" hidden="1" customWidth="1"/>
    <col min="8" max="8" width="9.140625" style="8" customWidth="1"/>
    <col min="9" max="16384" width="9.140625" style="1" customWidth="1"/>
  </cols>
  <sheetData>
    <row r="1" spans="1:8" s="15" customFormat="1" ht="146.25" customHeight="1">
      <c r="A1" s="70" t="s">
        <v>134</v>
      </c>
      <c r="B1" s="71"/>
      <c r="C1" s="71"/>
      <c r="D1" s="71"/>
      <c r="E1" s="71"/>
      <c r="F1" s="71"/>
      <c r="H1" s="16"/>
    </row>
    <row r="2" spans="1:6" ht="25.5">
      <c r="A2" s="95" t="s">
        <v>99</v>
      </c>
      <c r="B2" s="95"/>
      <c r="C2" s="95"/>
      <c r="D2" s="95"/>
      <c r="E2" s="95"/>
      <c r="F2" s="96"/>
    </row>
    <row r="3" spans="1:6" ht="12.75">
      <c r="A3" s="98" t="s">
        <v>101</v>
      </c>
      <c r="B3" s="98"/>
      <c r="C3" s="98"/>
      <c r="D3" s="98"/>
      <c r="E3" s="98"/>
      <c r="F3" s="98"/>
    </row>
    <row r="4" spans="1:6" ht="15.75">
      <c r="A4" s="2" t="s">
        <v>9</v>
      </c>
      <c r="B4" s="97"/>
      <c r="C4" s="97"/>
      <c r="D4" s="97"/>
      <c r="E4" s="97"/>
      <c r="F4" s="97"/>
    </row>
    <row r="5" spans="1:6" ht="15.75">
      <c r="A5" s="2" t="s">
        <v>10</v>
      </c>
      <c r="B5" s="90"/>
      <c r="C5" s="90"/>
      <c r="D5" s="90"/>
      <c r="E5" s="90"/>
      <c r="F5" s="90"/>
    </row>
    <row r="6" spans="1:6" ht="15.75">
      <c r="A6" s="2" t="s">
        <v>16</v>
      </c>
      <c r="B6" s="3"/>
      <c r="C6" s="100" t="s">
        <v>11</v>
      </c>
      <c r="D6" s="100"/>
      <c r="E6" s="99"/>
      <c r="F6" s="99"/>
    </row>
    <row r="7" spans="1:6" ht="15.75">
      <c r="A7" s="2" t="s">
        <v>3</v>
      </c>
      <c r="B7" s="4"/>
      <c r="C7" s="94" t="s">
        <v>12</v>
      </c>
      <c r="D7" s="94"/>
      <c r="E7" s="90"/>
      <c r="F7" s="90"/>
    </row>
    <row r="8" spans="1:6" ht="15.75">
      <c r="A8" s="2" t="s">
        <v>1</v>
      </c>
      <c r="B8" s="5"/>
      <c r="C8" s="94" t="s">
        <v>131</v>
      </c>
      <c r="D8" s="94"/>
      <c r="E8" s="91"/>
      <c r="F8" s="91"/>
    </row>
    <row r="9" spans="1:6" ht="15.75">
      <c r="A9" s="2" t="s">
        <v>133</v>
      </c>
      <c r="B9" s="5"/>
      <c r="C9" s="93" t="s">
        <v>132</v>
      </c>
      <c r="D9" s="93"/>
      <c r="E9" s="33"/>
      <c r="F9" s="33"/>
    </row>
    <row r="10" spans="1:6" ht="15.75">
      <c r="A10" s="2" t="s">
        <v>102</v>
      </c>
      <c r="B10" s="53"/>
      <c r="C10" s="2"/>
      <c r="D10" s="2"/>
      <c r="E10" s="21"/>
      <c r="F10" s="10"/>
    </row>
    <row r="11" spans="1:6" ht="12.75">
      <c r="A11" s="89" t="s">
        <v>100</v>
      </c>
      <c r="B11" s="89"/>
      <c r="C11" s="89"/>
      <c r="D11" s="89"/>
      <c r="E11" s="89"/>
      <c r="F11" s="89"/>
    </row>
    <row r="12" spans="1:8" s="19" customFormat="1" ht="15.75">
      <c r="A12" s="17" t="s">
        <v>15</v>
      </c>
      <c r="B12" s="17" t="s">
        <v>17</v>
      </c>
      <c r="C12" s="18" t="s">
        <v>6</v>
      </c>
      <c r="D12" s="26" t="s">
        <v>0</v>
      </c>
      <c r="E12" s="22" t="s">
        <v>7</v>
      </c>
      <c r="F12" s="18" t="s">
        <v>8</v>
      </c>
      <c r="H12" s="20"/>
    </row>
    <row r="13" spans="1:8" s="6" customFormat="1" ht="15">
      <c r="A13" s="58" t="s">
        <v>106</v>
      </c>
      <c r="B13" s="59" t="s">
        <v>105</v>
      </c>
      <c r="C13" s="60" t="s">
        <v>4</v>
      </c>
      <c r="D13" s="61"/>
      <c r="E13" s="62">
        <v>860000</v>
      </c>
      <c r="F13" s="63">
        <f aca="true" t="shared" si="0" ref="F13:F20">D13*E13</f>
        <v>0</v>
      </c>
      <c r="G13" s="6" t="e">
        <f>IF(OR(#REF!="",#REF!="SL"),FALSE,TRUE)</f>
        <v>#REF!</v>
      </c>
      <c r="H13" s="20" t="str">
        <f aca="true" t="shared" si="1" ref="H13:H64">IF(F13&gt;=1,"Ok","Ko")</f>
        <v>Ko</v>
      </c>
    </row>
    <row r="14" spans="1:8" s="6" customFormat="1" ht="15">
      <c r="A14" s="58" t="s">
        <v>107</v>
      </c>
      <c r="B14" s="59" t="s">
        <v>110</v>
      </c>
      <c r="C14" s="60" t="s">
        <v>4</v>
      </c>
      <c r="D14" s="61"/>
      <c r="E14" s="62">
        <v>940000</v>
      </c>
      <c r="F14" s="63">
        <f t="shared" si="0"/>
        <v>0</v>
      </c>
      <c r="G14" s="6" t="b">
        <f>IF(OR(D32="",D32="SL"),FALSE,TRUE)</f>
        <v>0</v>
      </c>
      <c r="H14" s="20" t="str">
        <f t="shared" si="1"/>
        <v>Ko</v>
      </c>
    </row>
    <row r="15" spans="1:8" s="6" customFormat="1" ht="15">
      <c r="A15" s="58" t="s">
        <v>108</v>
      </c>
      <c r="B15" s="59" t="s">
        <v>111</v>
      </c>
      <c r="C15" s="60" t="s">
        <v>4</v>
      </c>
      <c r="D15" s="61"/>
      <c r="E15" s="62">
        <v>970000</v>
      </c>
      <c r="F15" s="63">
        <f t="shared" si="0"/>
        <v>0</v>
      </c>
      <c r="G15" s="6" t="e">
        <f>IF(OR(#REF!="",#REF!="SL"),FALSE,TRUE)</f>
        <v>#REF!</v>
      </c>
      <c r="H15" s="20" t="str">
        <f t="shared" si="1"/>
        <v>Ko</v>
      </c>
    </row>
    <row r="16" spans="1:8" s="6" customFormat="1" ht="15">
      <c r="A16" s="58" t="s">
        <v>109</v>
      </c>
      <c r="B16" s="59" t="s">
        <v>112</v>
      </c>
      <c r="C16" s="60" t="s">
        <v>4</v>
      </c>
      <c r="D16" s="61"/>
      <c r="E16" s="62">
        <v>1210000</v>
      </c>
      <c r="F16" s="63">
        <f t="shared" si="0"/>
        <v>0</v>
      </c>
      <c r="H16" s="20" t="str">
        <f t="shared" si="1"/>
        <v>Ko</v>
      </c>
    </row>
    <row r="17" spans="1:8" s="6" customFormat="1" ht="15">
      <c r="A17" s="58" t="s">
        <v>119</v>
      </c>
      <c r="B17" s="59" t="s">
        <v>121</v>
      </c>
      <c r="C17" s="60" t="s">
        <v>4</v>
      </c>
      <c r="D17" s="61"/>
      <c r="E17" s="62">
        <v>1500000</v>
      </c>
      <c r="F17" s="63">
        <f t="shared" si="0"/>
        <v>0</v>
      </c>
      <c r="H17" s="20" t="str">
        <f t="shared" si="1"/>
        <v>Ko</v>
      </c>
    </row>
    <row r="18" spans="1:8" s="6" customFormat="1" ht="15">
      <c r="A18" s="58" t="s">
        <v>120</v>
      </c>
      <c r="B18" s="59" t="s">
        <v>122</v>
      </c>
      <c r="C18" s="60" t="s">
        <v>4</v>
      </c>
      <c r="D18" s="61"/>
      <c r="E18" s="62">
        <v>1640000</v>
      </c>
      <c r="F18" s="63">
        <f t="shared" si="0"/>
        <v>0</v>
      </c>
      <c r="H18" s="20" t="str">
        <f t="shared" si="1"/>
        <v>Ko</v>
      </c>
    </row>
    <row r="19" spans="1:8" s="6" customFormat="1" ht="15">
      <c r="A19" s="58" t="s">
        <v>113</v>
      </c>
      <c r="B19" s="59" t="s">
        <v>116</v>
      </c>
      <c r="C19" s="60" t="s">
        <v>4</v>
      </c>
      <c r="D19" s="61"/>
      <c r="E19" s="62">
        <v>3080000</v>
      </c>
      <c r="F19" s="63">
        <f t="shared" si="0"/>
        <v>0</v>
      </c>
      <c r="H19" s="20" t="str">
        <f t="shared" si="1"/>
        <v>Ko</v>
      </c>
    </row>
    <row r="20" spans="1:8" s="6" customFormat="1" ht="15">
      <c r="A20" s="58" t="s">
        <v>114</v>
      </c>
      <c r="B20" s="59" t="s">
        <v>117</v>
      </c>
      <c r="C20" s="60" t="s">
        <v>4</v>
      </c>
      <c r="D20" s="61"/>
      <c r="E20" s="62">
        <v>3080000</v>
      </c>
      <c r="F20" s="63">
        <f t="shared" si="0"/>
        <v>0</v>
      </c>
      <c r="H20" s="20" t="str">
        <f t="shared" si="1"/>
        <v>Ko</v>
      </c>
    </row>
    <row r="21" spans="1:8" s="6" customFormat="1" ht="15">
      <c r="A21" s="64" t="s">
        <v>115</v>
      </c>
      <c r="B21" s="65" t="s">
        <v>118</v>
      </c>
      <c r="C21" s="66" t="s">
        <v>4</v>
      </c>
      <c r="D21" s="67"/>
      <c r="E21" s="68">
        <v>6600000</v>
      </c>
      <c r="F21" s="63">
        <f aca="true" t="shared" si="2" ref="F21:F49">D21*E21</f>
        <v>0</v>
      </c>
      <c r="H21" s="20" t="str">
        <f>IF(F21&gt;=1,"Ok","Ko")</f>
        <v>Ko</v>
      </c>
    </row>
    <row r="22" spans="1:8" s="6" customFormat="1" ht="15">
      <c r="A22" s="64" t="s">
        <v>73</v>
      </c>
      <c r="B22" s="65" t="s">
        <v>80</v>
      </c>
      <c r="C22" s="66" t="s">
        <v>4</v>
      </c>
      <c r="D22" s="67"/>
      <c r="E22" s="68">
        <v>780000</v>
      </c>
      <c r="F22" s="69">
        <f t="shared" si="2"/>
        <v>0</v>
      </c>
      <c r="H22" s="20" t="str">
        <f t="shared" si="1"/>
        <v>Ko</v>
      </c>
    </row>
    <row r="23" spans="1:8" s="6" customFormat="1" ht="15">
      <c r="A23" s="29" t="s">
        <v>85</v>
      </c>
      <c r="B23" s="30" t="s">
        <v>35</v>
      </c>
      <c r="C23" s="27" t="s">
        <v>5</v>
      </c>
      <c r="D23" s="56"/>
      <c r="E23" s="57">
        <v>230000</v>
      </c>
      <c r="F23" s="28">
        <f t="shared" si="2"/>
        <v>0</v>
      </c>
      <c r="H23" s="20" t="str">
        <f t="shared" si="1"/>
        <v>Ko</v>
      </c>
    </row>
    <row r="24" spans="1:8" s="6" customFormat="1" ht="15">
      <c r="A24" s="29" t="s">
        <v>74</v>
      </c>
      <c r="B24" s="30" t="s">
        <v>20</v>
      </c>
      <c r="C24" s="27" t="s">
        <v>5</v>
      </c>
      <c r="D24" s="56"/>
      <c r="E24" s="57">
        <v>200000</v>
      </c>
      <c r="F24" s="28">
        <f t="shared" si="2"/>
        <v>0</v>
      </c>
      <c r="H24" s="20" t="str">
        <f t="shared" si="1"/>
        <v>Ko</v>
      </c>
    </row>
    <row r="25" spans="1:8" s="6" customFormat="1" ht="15">
      <c r="A25" s="29" t="s">
        <v>86</v>
      </c>
      <c r="B25" s="30" t="s">
        <v>36</v>
      </c>
      <c r="C25" s="27" t="s">
        <v>5</v>
      </c>
      <c r="D25" s="56"/>
      <c r="E25" s="57">
        <v>240000</v>
      </c>
      <c r="F25" s="28">
        <f t="shared" si="2"/>
        <v>0</v>
      </c>
      <c r="H25" s="20" t="str">
        <f t="shared" si="1"/>
        <v>Ko</v>
      </c>
    </row>
    <row r="26" spans="1:8" s="6" customFormat="1" ht="15">
      <c r="A26" s="29" t="s">
        <v>87</v>
      </c>
      <c r="B26" s="30" t="s">
        <v>21</v>
      </c>
      <c r="C26" s="27" t="s">
        <v>5</v>
      </c>
      <c r="D26" s="56"/>
      <c r="E26" s="57">
        <v>210000</v>
      </c>
      <c r="F26" s="28">
        <f t="shared" si="2"/>
        <v>0</v>
      </c>
      <c r="H26" s="20" t="str">
        <f t="shared" si="1"/>
        <v>Ko</v>
      </c>
    </row>
    <row r="27" spans="1:8" s="6" customFormat="1" ht="15">
      <c r="A27" s="29" t="s">
        <v>88</v>
      </c>
      <c r="B27" s="30" t="s">
        <v>37</v>
      </c>
      <c r="C27" s="27" t="s">
        <v>5</v>
      </c>
      <c r="D27" s="56"/>
      <c r="E27" s="57">
        <v>310000</v>
      </c>
      <c r="F27" s="28">
        <f t="shared" si="2"/>
        <v>0</v>
      </c>
      <c r="H27" s="20" t="str">
        <f t="shared" si="1"/>
        <v>Ko</v>
      </c>
    </row>
    <row r="28" spans="1:13" s="6" customFormat="1" ht="15">
      <c r="A28" s="29" t="s">
        <v>89</v>
      </c>
      <c r="B28" s="30" t="s">
        <v>22</v>
      </c>
      <c r="C28" s="27" t="s">
        <v>5</v>
      </c>
      <c r="D28" s="56"/>
      <c r="E28" s="57">
        <v>280000</v>
      </c>
      <c r="F28" s="28">
        <f t="shared" si="2"/>
        <v>0</v>
      </c>
      <c r="H28" s="20" t="str">
        <f t="shared" si="1"/>
        <v>Ko</v>
      </c>
      <c r="M28" s="6" t="s">
        <v>104</v>
      </c>
    </row>
    <row r="29" spans="1:8" s="6" customFormat="1" ht="15">
      <c r="A29" s="29" t="s">
        <v>90</v>
      </c>
      <c r="B29" s="30" t="s">
        <v>38</v>
      </c>
      <c r="C29" s="27" t="s">
        <v>5</v>
      </c>
      <c r="D29" s="56"/>
      <c r="E29" s="57">
        <v>320000</v>
      </c>
      <c r="F29" s="28">
        <f t="shared" si="2"/>
        <v>0</v>
      </c>
      <c r="H29" s="20" t="str">
        <f t="shared" si="1"/>
        <v>Ko</v>
      </c>
    </row>
    <row r="30" spans="1:8" s="6" customFormat="1" ht="15">
      <c r="A30" s="29" t="s">
        <v>91</v>
      </c>
      <c r="B30" s="30" t="s">
        <v>23</v>
      </c>
      <c r="C30" s="27" t="s">
        <v>5</v>
      </c>
      <c r="D30" s="56"/>
      <c r="E30" s="57">
        <v>290000</v>
      </c>
      <c r="F30" s="28">
        <f t="shared" si="2"/>
        <v>0</v>
      </c>
      <c r="H30" s="20" t="str">
        <f t="shared" si="1"/>
        <v>Ko</v>
      </c>
    </row>
    <row r="31" spans="1:8" s="6" customFormat="1" ht="15">
      <c r="A31" s="29" t="s">
        <v>60</v>
      </c>
      <c r="B31" s="30" t="s">
        <v>39</v>
      </c>
      <c r="C31" s="27" t="s">
        <v>5</v>
      </c>
      <c r="D31" s="56"/>
      <c r="E31" s="57">
        <v>500000</v>
      </c>
      <c r="F31" s="28">
        <f t="shared" si="2"/>
        <v>0</v>
      </c>
      <c r="H31" s="20" t="str">
        <f t="shared" si="1"/>
        <v>Ko</v>
      </c>
    </row>
    <row r="32" spans="1:8" s="6" customFormat="1" ht="15">
      <c r="A32" s="29" t="s">
        <v>50</v>
      </c>
      <c r="B32" s="30" t="s">
        <v>24</v>
      </c>
      <c r="C32" s="27" t="s">
        <v>5</v>
      </c>
      <c r="D32" s="56"/>
      <c r="E32" s="57">
        <v>420000</v>
      </c>
      <c r="F32" s="28">
        <f t="shared" si="2"/>
        <v>0</v>
      </c>
      <c r="H32" s="20" t="str">
        <f t="shared" si="1"/>
        <v>Ko</v>
      </c>
    </row>
    <row r="33" spans="1:8" s="6" customFormat="1" ht="15">
      <c r="A33" s="29" t="s">
        <v>61</v>
      </c>
      <c r="B33" s="30" t="s">
        <v>40</v>
      </c>
      <c r="C33" s="27" t="s">
        <v>5</v>
      </c>
      <c r="D33" s="56"/>
      <c r="E33" s="57">
        <v>380000</v>
      </c>
      <c r="F33" s="28">
        <f t="shared" si="2"/>
        <v>0</v>
      </c>
      <c r="H33" s="20" t="str">
        <f t="shared" si="1"/>
        <v>Ko</v>
      </c>
    </row>
    <row r="34" spans="1:8" s="6" customFormat="1" ht="15">
      <c r="A34" s="29" t="s">
        <v>51</v>
      </c>
      <c r="B34" s="30" t="s">
        <v>25</v>
      </c>
      <c r="C34" s="27" t="s">
        <v>5</v>
      </c>
      <c r="D34" s="56"/>
      <c r="E34" s="57">
        <v>310000</v>
      </c>
      <c r="F34" s="28">
        <f t="shared" si="2"/>
        <v>0</v>
      </c>
      <c r="H34" s="20" t="str">
        <f t="shared" si="1"/>
        <v>Ko</v>
      </c>
    </row>
    <row r="35" spans="1:8" s="6" customFormat="1" ht="15">
      <c r="A35" s="29" t="s">
        <v>123</v>
      </c>
      <c r="B35" s="30" t="s">
        <v>125</v>
      </c>
      <c r="C35" s="27" t="s">
        <v>5</v>
      </c>
      <c r="D35" s="56"/>
      <c r="E35" s="57">
        <v>330000</v>
      </c>
      <c r="F35" s="28">
        <f t="shared" si="2"/>
        <v>0</v>
      </c>
      <c r="H35" s="20" t="str">
        <f t="shared" si="1"/>
        <v>Ko</v>
      </c>
    </row>
    <row r="36" spans="1:8" s="6" customFormat="1" ht="15">
      <c r="A36" s="29" t="s">
        <v>124</v>
      </c>
      <c r="B36" s="30" t="s">
        <v>126</v>
      </c>
      <c r="C36" s="27" t="s">
        <v>5</v>
      </c>
      <c r="D36" s="56"/>
      <c r="E36" s="57">
        <v>300000</v>
      </c>
      <c r="F36" s="28">
        <f t="shared" si="2"/>
        <v>0</v>
      </c>
      <c r="H36" s="20" t="str">
        <f t="shared" si="1"/>
        <v>Ko</v>
      </c>
    </row>
    <row r="37" spans="1:8" s="6" customFormat="1" ht="15">
      <c r="A37" s="29" t="s">
        <v>92</v>
      </c>
      <c r="B37" s="30" t="s">
        <v>41</v>
      </c>
      <c r="C37" s="27" t="s">
        <v>5</v>
      </c>
      <c r="D37" s="56"/>
      <c r="E37" s="57">
        <v>200000</v>
      </c>
      <c r="F37" s="28">
        <f t="shared" si="2"/>
        <v>0</v>
      </c>
      <c r="H37" s="20" t="str">
        <f t="shared" si="1"/>
        <v>Ko</v>
      </c>
    </row>
    <row r="38" spans="1:8" s="6" customFormat="1" ht="15">
      <c r="A38" s="29" t="s">
        <v>93</v>
      </c>
      <c r="B38" s="30" t="s">
        <v>26</v>
      </c>
      <c r="C38" s="27" t="s">
        <v>5</v>
      </c>
      <c r="D38" s="56"/>
      <c r="E38" s="57">
        <v>180000</v>
      </c>
      <c r="F38" s="28">
        <f t="shared" si="2"/>
        <v>0</v>
      </c>
      <c r="H38" s="20" t="str">
        <f t="shared" si="1"/>
        <v>Ko</v>
      </c>
    </row>
    <row r="39" spans="1:8" s="6" customFormat="1" ht="15">
      <c r="A39" s="29" t="s">
        <v>94</v>
      </c>
      <c r="B39" s="30" t="s">
        <v>42</v>
      </c>
      <c r="C39" s="27" t="s">
        <v>5</v>
      </c>
      <c r="D39" s="56"/>
      <c r="E39" s="57">
        <v>180000</v>
      </c>
      <c r="F39" s="28">
        <f t="shared" si="2"/>
        <v>0</v>
      </c>
      <c r="H39" s="20" t="str">
        <f t="shared" si="1"/>
        <v>Ko</v>
      </c>
    </row>
    <row r="40" spans="1:8" s="6" customFormat="1" ht="15">
      <c r="A40" s="29" t="s">
        <v>95</v>
      </c>
      <c r="B40" s="30" t="s">
        <v>27</v>
      </c>
      <c r="C40" s="27" t="s">
        <v>5</v>
      </c>
      <c r="D40" s="56"/>
      <c r="E40" s="57">
        <v>160000</v>
      </c>
      <c r="F40" s="28">
        <f t="shared" si="2"/>
        <v>0</v>
      </c>
      <c r="H40" s="20" t="str">
        <f t="shared" si="1"/>
        <v>Ko</v>
      </c>
    </row>
    <row r="41" spans="1:8" s="6" customFormat="1" ht="15">
      <c r="A41" s="29" t="s">
        <v>62</v>
      </c>
      <c r="B41" s="30" t="s">
        <v>43</v>
      </c>
      <c r="C41" s="27" t="s">
        <v>5</v>
      </c>
      <c r="D41" s="56"/>
      <c r="E41" s="57">
        <v>220000</v>
      </c>
      <c r="F41" s="28">
        <f t="shared" si="2"/>
        <v>0</v>
      </c>
      <c r="H41" s="20" t="str">
        <f t="shared" si="1"/>
        <v>Ko</v>
      </c>
    </row>
    <row r="42" spans="1:8" s="6" customFormat="1" ht="15">
      <c r="A42" s="29" t="s">
        <v>52</v>
      </c>
      <c r="B42" s="30" t="s">
        <v>28</v>
      </c>
      <c r="C42" s="27" t="s">
        <v>5</v>
      </c>
      <c r="D42" s="56"/>
      <c r="E42" s="57">
        <v>200000</v>
      </c>
      <c r="F42" s="28">
        <f t="shared" si="2"/>
        <v>0</v>
      </c>
      <c r="H42" s="20" t="str">
        <f t="shared" si="1"/>
        <v>Ko</v>
      </c>
    </row>
    <row r="43" spans="1:8" s="6" customFormat="1" ht="15">
      <c r="A43" s="29" t="s">
        <v>63</v>
      </c>
      <c r="B43" s="30" t="s">
        <v>44</v>
      </c>
      <c r="C43" s="27" t="s">
        <v>5</v>
      </c>
      <c r="D43" s="56"/>
      <c r="E43" s="57">
        <v>270000</v>
      </c>
      <c r="F43" s="28">
        <f t="shared" si="2"/>
        <v>0</v>
      </c>
      <c r="H43" s="20" t="str">
        <f t="shared" si="1"/>
        <v>Ko</v>
      </c>
    </row>
    <row r="44" spans="1:8" s="6" customFormat="1" ht="15">
      <c r="A44" s="29" t="s">
        <v>53</v>
      </c>
      <c r="B44" s="30" t="s">
        <v>29</v>
      </c>
      <c r="C44" s="27" t="s">
        <v>5</v>
      </c>
      <c r="D44" s="56"/>
      <c r="E44" s="57">
        <v>220000</v>
      </c>
      <c r="F44" s="28">
        <f t="shared" si="2"/>
        <v>0</v>
      </c>
      <c r="H44" s="20" t="str">
        <f t="shared" si="1"/>
        <v>Ko</v>
      </c>
    </row>
    <row r="45" spans="1:8" s="6" customFormat="1" ht="15">
      <c r="A45" s="29" t="s">
        <v>64</v>
      </c>
      <c r="B45" s="30" t="s">
        <v>45</v>
      </c>
      <c r="C45" s="27" t="s">
        <v>5</v>
      </c>
      <c r="D45" s="56"/>
      <c r="E45" s="57">
        <v>270000</v>
      </c>
      <c r="F45" s="28">
        <f t="shared" si="2"/>
        <v>0</v>
      </c>
      <c r="H45" s="20" t="str">
        <f t="shared" si="1"/>
        <v>Ko</v>
      </c>
    </row>
    <row r="46" spans="1:8" s="6" customFormat="1" ht="15">
      <c r="A46" s="29" t="s">
        <v>54</v>
      </c>
      <c r="B46" s="30" t="s">
        <v>30</v>
      </c>
      <c r="C46" s="27" t="s">
        <v>5</v>
      </c>
      <c r="D46" s="56"/>
      <c r="E46" s="57">
        <v>220000</v>
      </c>
      <c r="F46" s="28">
        <f t="shared" si="2"/>
        <v>0</v>
      </c>
      <c r="H46" s="20" t="str">
        <f t="shared" si="1"/>
        <v>Ko</v>
      </c>
    </row>
    <row r="47" spans="1:8" s="6" customFormat="1" ht="15">
      <c r="A47" s="29" t="s">
        <v>127</v>
      </c>
      <c r="B47" s="30" t="s">
        <v>129</v>
      </c>
      <c r="C47" s="27" t="s">
        <v>5</v>
      </c>
      <c r="D47" s="56"/>
      <c r="E47" s="57">
        <v>270000</v>
      </c>
      <c r="F47" s="28">
        <f t="shared" si="2"/>
        <v>0</v>
      </c>
      <c r="H47" s="20" t="str">
        <f t="shared" si="1"/>
        <v>Ko</v>
      </c>
    </row>
    <row r="48" spans="1:8" s="6" customFormat="1" ht="15">
      <c r="A48" s="29" t="s">
        <v>128</v>
      </c>
      <c r="B48" s="30" t="s">
        <v>130</v>
      </c>
      <c r="C48" s="27" t="s">
        <v>5</v>
      </c>
      <c r="D48" s="56"/>
      <c r="E48" s="57">
        <v>220000</v>
      </c>
      <c r="F48" s="28">
        <f t="shared" si="2"/>
        <v>0</v>
      </c>
      <c r="H48" s="20" t="str">
        <f t="shared" si="1"/>
        <v>Ko</v>
      </c>
    </row>
    <row r="49" spans="1:8" s="6" customFormat="1" ht="15">
      <c r="A49" s="29" t="s">
        <v>65</v>
      </c>
      <c r="B49" s="30" t="s">
        <v>46</v>
      </c>
      <c r="C49" s="27" t="s">
        <v>5</v>
      </c>
      <c r="D49" s="56"/>
      <c r="E49" s="57">
        <v>200000</v>
      </c>
      <c r="F49" s="28">
        <f t="shared" si="2"/>
        <v>0</v>
      </c>
      <c r="H49" s="20" t="str">
        <f t="shared" si="1"/>
        <v>Ko</v>
      </c>
    </row>
    <row r="50" spans="1:8" s="6" customFormat="1" ht="15">
      <c r="A50" s="29" t="s">
        <v>55</v>
      </c>
      <c r="B50" s="30" t="s">
        <v>31</v>
      </c>
      <c r="C50" s="27" t="s">
        <v>5</v>
      </c>
      <c r="D50" s="56"/>
      <c r="E50" s="57">
        <v>180000</v>
      </c>
      <c r="F50" s="28">
        <f aca="true" t="shared" si="3" ref="F50:F61">D50*E50</f>
        <v>0</v>
      </c>
      <c r="H50" s="20" t="str">
        <f t="shared" si="1"/>
        <v>Ko</v>
      </c>
    </row>
    <row r="51" spans="1:8" s="6" customFormat="1" ht="15">
      <c r="A51" s="29" t="s">
        <v>66</v>
      </c>
      <c r="B51" s="30" t="s">
        <v>47</v>
      </c>
      <c r="C51" s="27" t="s">
        <v>5</v>
      </c>
      <c r="D51" s="56"/>
      <c r="E51" s="57">
        <v>200000</v>
      </c>
      <c r="F51" s="28">
        <f t="shared" si="3"/>
        <v>0</v>
      </c>
      <c r="H51" s="20" t="str">
        <f t="shared" si="1"/>
        <v>Ko</v>
      </c>
    </row>
    <row r="52" spans="1:8" s="6" customFormat="1" ht="15">
      <c r="A52" s="29" t="s">
        <v>56</v>
      </c>
      <c r="B52" s="30" t="s">
        <v>32</v>
      </c>
      <c r="C52" s="27" t="s">
        <v>5</v>
      </c>
      <c r="D52" s="56"/>
      <c r="E52" s="57">
        <v>180000</v>
      </c>
      <c r="F52" s="28">
        <f t="shared" si="3"/>
        <v>0</v>
      </c>
      <c r="H52" s="20" t="str">
        <f t="shared" si="1"/>
        <v>Ko</v>
      </c>
    </row>
    <row r="53" spans="1:8" s="6" customFormat="1" ht="15">
      <c r="A53" s="29" t="s">
        <v>67</v>
      </c>
      <c r="B53" s="30" t="s">
        <v>48</v>
      </c>
      <c r="C53" s="27" t="s">
        <v>5</v>
      </c>
      <c r="D53" s="56"/>
      <c r="E53" s="57">
        <v>230000</v>
      </c>
      <c r="F53" s="28">
        <f t="shared" si="3"/>
        <v>0</v>
      </c>
      <c r="H53" s="20" t="str">
        <f t="shared" si="1"/>
        <v>Ko</v>
      </c>
    </row>
    <row r="54" spans="1:8" s="6" customFormat="1" ht="15">
      <c r="A54" s="29" t="s">
        <v>57</v>
      </c>
      <c r="B54" s="30" t="s">
        <v>33</v>
      </c>
      <c r="C54" s="27" t="s">
        <v>5</v>
      </c>
      <c r="D54" s="56"/>
      <c r="E54" s="57">
        <v>210000</v>
      </c>
      <c r="F54" s="28">
        <f t="shared" si="3"/>
        <v>0</v>
      </c>
      <c r="H54" s="20" t="str">
        <f t="shared" si="1"/>
        <v>Ko</v>
      </c>
    </row>
    <row r="55" spans="1:8" s="6" customFormat="1" ht="15">
      <c r="A55" s="29" t="s">
        <v>68</v>
      </c>
      <c r="B55" s="30" t="s">
        <v>49</v>
      </c>
      <c r="C55" s="27" t="s">
        <v>5</v>
      </c>
      <c r="D55" s="56"/>
      <c r="E55" s="57">
        <v>190000</v>
      </c>
      <c r="F55" s="28">
        <f t="shared" si="3"/>
        <v>0</v>
      </c>
      <c r="H55" s="20" t="str">
        <f t="shared" si="1"/>
        <v>Ko</v>
      </c>
    </row>
    <row r="56" spans="1:8" s="6" customFormat="1" ht="15">
      <c r="A56" s="29" t="s">
        <v>58</v>
      </c>
      <c r="B56" s="30" t="s">
        <v>34</v>
      </c>
      <c r="C56" s="27" t="s">
        <v>5</v>
      </c>
      <c r="D56" s="56"/>
      <c r="E56" s="57">
        <v>170000</v>
      </c>
      <c r="F56" s="28">
        <f t="shared" si="3"/>
        <v>0</v>
      </c>
      <c r="H56" s="20" t="str">
        <f t="shared" si="1"/>
        <v>Ko</v>
      </c>
    </row>
    <row r="57" spans="1:8" s="6" customFormat="1" ht="15">
      <c r="A57" s="29" t="s">
        <v>69</v>
      </c>
      <c r="B57" s="30" t="s">
        <v>76</v>
      </c>
      <c r="C57" s="27" t="s">
        <v>5</v>
      </c>
      <c r="D57" s="56"/>
      <c r="E57" s="57">
        <v>250000</v>
      </c>
      <c r="F57" s="28">
        <f t="shared" si="3"/>
        <v>0</v>
      </c>
      <c r="H57" s="20" t="str">
        <f t="shared" si="1"/>
        <v>Ko</v>
      </c>
    </row>
    <row r="58" spans="1:8" s="6" customFormat="1" ht="15">
      <c r="A58" s="29" t="s">
        <v>59</v>
      </c>
      <c r="B58" s="30" t="s">
        <v>75</v>
      </c>
      <c r="C58" s="27" t="s">
        <v>5</v>
      </c>
      <c r="D58" s="56"/>
      <c r="E58" s="57">
        <v>230000</v>
      </c>
      <c r="F58" s="28">
        <f t="shared" si="3"/>
        <v>0</v>
      </c>
      <c r="H58" s="20" t="str">
        <f t="shared" si="1"/>
        <v>Ko</v>
      </c>
    </row>
    <row r="59" spans="1:8" s="6" customFormat="1" ht="15">
      <c r="A59" s="29" t="s">
        <v>70</v>
      </c>
      <c r="B59" s="30" t="s">
        <v>77</v>
      </c>
      <c r="C59" s="27" t="s">
        <v>5</v>
      </c>
      <c r="D59" s="56"/>
      <c r="E59" s="57">
        <v>60000</v>
      </c>
      <c r="F59" s="28">
        <f t="shared" si="3"/>
        <v>0</v>
      </c>
      <c r="H59" s="20" t="str">
        <f t="shared" si="1"/>
        <v>Ko</v>
      </c>
    </row>
    <row r="60" spans="1:8" s="6" customFormat="1" ht="15">
      <c r="A60" s="29" t="s">
        <v>71</v>
      </c>
      <c r="B60" s="30" t="s">
        <v>78</v>
      </c>
      <c r="C60" s="27" t="s">
        <v>5</v>
      </c>
      <c r="D60" s="56"/>
      <c r="E60" s="57">
        <v>60000</v>
      </c>
      <c r="F60" s="28">
        <f t="shared" si="3"/>
        <v>0</v>
      </c>
      <c r="H60" s="20" t="str">
        <f t="shared" si="1"/>
        <v>Ko</v>
      </c>
    </row>
    <row r="61" spans="1:8" s="6" customFormat="1" ht="17.25" customHeight="1">
      <c r="A61" s="29" t="s">
        <v>72</v>
      </c>
      <c r="B61" s="30" t="s">
        <v>79</v>
      </c>
      <c r="C61" s="27" t="s">
        <v>5</v>
      </c>
      <c r="D61" s="31"/>
      <c r="E61" s="32">
        <v>60000</v>
      </c>
      <c r="F61" s="28">
        <f t="shared" si="3"/>
        <v>0</v>
      </c>
      <c r="H61" s="20" t="str">
        <f t="shared" si="1"/>
        <v>Ko</v>
      </c>
    </row>
    <row r="62" spans="1:8" ht="14.25" customHeight="1">
      <c r="A62" s="85" t="s">
        <v>2</v>
      </c>
      <c r="B62" s="85"/>
      <c r="C62" s="85"/>
      <c r="D62" s="13"/>
      <c r="E62" s="23"/>
      <c r="F62" s="11">
        <f>SUM(F13:F61)</f>
        <v>0</v>
      </c>
      <c r="G62" s="6" t="e">
        <f>IF(OR(#REF!="",#REF!="SL"),FALSE,TRUE)</f>
        <v>#REF!</v>
      </c>
      <c r="H62" s="20" t="str">
        <f t="shared" si="1"/>
        <v>Ko</v>
      </c>
    </row>
    <row r="63" spans="1:8" ht="14.25" customHeight="1">
      <c r="A63" s="85" t="s">
        <v>13</v>
      </c>
      <c r="B63" s="85"/>
      <c r="C63" s="85"/>
      <c r="D63" s="101"/>
      <c r="E63" s="102"/>
      <c r="F63" s="11">
        <f>F62*D63</f>
        <v>0</v>
      </c>
      <c r="G63" s="6" t="b">
        <f>IF(OR(D63="",D63="SL"),FALSE,TRUE)</f>
        <v>0</v>
      </c>
      <c r="H63" s="20" t="str">
        <f t="shared" si="1"/>
        <v>Ko</v>
      </c>
    </row>
    <row r="64" spans="1:8" ht="15" customHeight="1">
      <c r="A64" s="86" t="s">
        <v>19</v>
      </c>
      <c r="B64" s="86"/>
      <c r="C64" s="86"/>
      <c r="D64" s="14"/>
      <c r="E64" s="24"/>
      <c r="F64" s="12">
        <f>F62-F63</f>
        <v>0</v>
      </c>
      <c r="G64" s="6" t="b">
        <f>IF(OR(D64="",D64="SL"),FALSE,TRUE)</f>
        <v>0</v>
      </c>
      <c r="H64" s="20" t="str">
        <f t="shared" si="1"/>
        <v>Ko</v>
      </c>
    </row>
    <row r="65" spans="2:8" ht="15">
      <c r="B65" s="92"/>
      <c r="C65" s="92"/>
      <c r="D65" s="92"/>
      <c r="E65" s="92"/>
      <c r="F65" s="92"/>
      <c r="G65" s="6" t="b">
        <f>IF(OR(D65="",D65="SL"),FALSE,TRUE)</f>
        <v>0</v>
      </c>
      <c r="H65" s="9"/>
    </row>
    <row r="66" spans="1:8" ht="15">
      <c r="A66" s="7" t="s">
        <v>14</v>
      </c>
      <c r="B66" s="82" t="s">
        <v>96</v>
      </c>
      <c r="C66" s="82"/>
      <c r="D66" s="82"/>
      <c r="E66" s="82"/>
      <c r="F66" s="82"/>
      <c r="H66" s="9"/>
    </row>
    <row r="67" spans="1:8" ht="15">
      <c r="A67" s="7"/>
      <c r="B67" s="82" t="s">
        <v>96</v>
      </c>
      <c r="C67" s="82"/>
      <c r="D67" s="82"/>
      <c r="E67" s="82"/>
      <c r="F67" s="82"/>
      <c r="H67" s="9"/>
    </row>
    <row r="68" spans="1:8" ht="15">
      <c r="A68" s="7"/>
      <c r="B68" s="82" t="s">
        <v>96</v>
      </c>
      <c r="C68" s="82"/>
      <c r="D68" s="82"/>
      <c r="E68" s="82"/>
      <c r="F68" s="82"/>
      <c r="H68" s="9"/>
    </row>
    <row r="69" spans="1:8" ht="15">
      <c r="A69" s="7"/>
      <c r="B69" s="82" t="s">
        <v>96</v>
      </c>
      <c r="C69" s="82"/>
      <c r="D69" s="82"/>
      <c r="E69" s="82"/>
      <c r="F69" s="82"/>
      <c r="H69" s="9"/>
    </row>
    <row r="70" spans="2:8" ht="15">
      <c r="B70" s="82" t="s">
        <v>96</v>
      </c>
      <c r="C70" s="82"/>
      <c r="D70" s="82"/>
      <c r="E70" s="82"/>
      <c r="F70" s="82"/>
      <c r="H70" s="9"/>
    </row>
    <row r="71" spans="2:6" ht="12.75">
      <c r="B71" s="82" t="s">
        <v>96</v>
      </c>
      <c r="C71" s="82"/>
      <c r="D71" s="82"/>
      <c r="E71" s="82"/>
      <c r="F71" s="82"/>
    </row>
    <row r="72" spans="2:6" ht="12.75">
      <c r="B72" s="92"/>
      <c r="C72" s="92"/>
      <c r="D72" s="92"/>
      <c r="E72" s="92"/>
      <c r="F72" s="92"/>
    </row>
    <row r="73" spans="2:6" ht="12.75">
      <c r="B73" s="92"/>
      <c r="C73" s="92"/>
      <c r="D73" s="92"/>
      <c r="E73" s="92"/>
      <c r="F73" s="92"/>
    </row>
    <row r="74" spans="2:6" ht="12.75">
      <c r="B74" s="92"/>
      <c r="C74" s="92"/>
      <c r="D74" s="92"/>
      <c r="E74" s="92"/>
      <c r="F74" s="92"/>
    </row>
    <row r="75" spans="2:6" ht="12.75">
      <c r="B75" s="92"/>
      <c r="C75" s="92"/>
      <c r="D75" s="92"/>
      <c r="E75" s="92"/>
      <c r="F75" s="92"/>
    </row>
    <row r="76" spans="2:6" ht="12.75">
      <c r="B76" s="92"/>
      <c r="C76" s="92"/>
      <c r="D76" s="92"/>
      <c r="E76" s="92"/>
      <c r="F76" s="92"/>
    </row>
    <row r="77" spans="2:6" ht="12.75">
      <c r="B77" s="92"/>
      <c r="C77" s="92"/>
      <c r="D77" s="92"/>
      <c r="E77" s="92"/>
      <c r="F77" s="92"/>
    </row>
    <row r="78" spans="2:6" ht="12.75"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2:6" ht="12.75">
      <c r="B80" s="92"/>
      <c r="C80" s="92"/>
      <c r="D80" s="92"/>
      <c r="E80" s="92"/>
      <c r="F80" s="92"/>
    </row>
    <row r="81" spans="2:6" ht="12.75">
      <c r="B81" s="92"/>
      <c r="C81" s="92"/>
      <c r="D81" s="92"/>
      <c r="E81" s="92"/>
      <c r="F81" s="92"/>
    </row>
    <row r="82" spans="2:6" ht="12.75">
      <c r="B82" s="92"/>
      <c r="C82" s="92"/>
      <c r="D82" s="92"/>
      <c r="E82" s="92"/>
      <c r="F82" s="92"/>
    </row>
    <row r="83" spans="2:6" ht="12.75">
      <c r="B83" s="92"/>
      <c r="C83" s="92"/>
      <c r="D83" s="92"/>
      <c r="E83" s="92"/>
      <c r="F83" s="92"/>
    </row>
    <row r="84" spans="2:6" ht="12.75">
      <c r="B84" s="92"/>
      <c r="C84" s="92"/>
      <c r="D84" s="92"/>
      <c r="E84" s="92"/>
      <c r="F84" s="92"/>
    </row>
    <row r="85" spans="2:6" ht="12.75">
      <c r="B85" s="92"/>
      <c r="C85" s="92"/>
      <c r="D85" s="92"/>
      <c r="E85" s="92"/>
      <c r="F85" s="92"/>
    </row>
    <row r="86" spans="2:6" ht="12.75">
      <c r="B86" s="92"/>
      <c r="C86" s="92"/>
      <c r="D86" s="92"/>
      <c r="E86" s="92"/>
      <c r="F86" s="92"/>
    </row>
    <row r="87" spans="2:6" ht="12.75">
      <c r="B87" s="92"/>
      <c r="C87" s="92"/>
      <c r="D87" s="92"/>
      <c r="E87" s="92"/>
      <c r="F87" s="92"/>
    </row>
  </sheetData>
  <sheetProtection password="B118" sheet="1" formatCells="0" formatColumns="0" formatRows="0" insertColumns="0" insertRows="0" insertHyperlinks="0" deleteColumns="0" deleteRows="0" sort="0" autoFilter="0" pivotTables="0"/>
  <autoFilter ref="A12:H66"/>
  <mergeCells count="40">
    <mergeCell ref="B70:F70"/>
    <mergeCell ref="B71:F71"/>
    <mergeCell ref="B75:F75"/>
    <mergeCell ref="B76:F76"/>
    <mergeCell ref="B85:F85"/>
    <mergeCell ref="B86:F86"/>
    <mergeCell ref="B77:F77"/>
    <mergeCell ref="B78:F78"/>
    <mergeCell ref="B72:F72"/>
    <mergeCell ref="B73:F73"/>
    <mergeCell ref="A63:C63"/>
    <mergeCell ref="A62:C62"/>
    <mergeCell ref="B66:F66"/>
    <mergeCell ref="B87:F87"/>
    <mergeCell ref="B79:F79"/>
    <mergeCell ref="B80:F80"/>
    <mergeCell ref="B81:F81"/>
    <mergeCell ref="B82:F82"/>
    <mergeCell ref="B83:F83"/>
    <mergeCell ref="B84:F84"/>
    <mergeCell ref="A1:F1"/>
    <mergeCell ref="A64:C64"/>
    <mergeCell ref="A2:F2"/>
    <mergeCell ref="B4:F4"/>
    <mergeCell ref="C8:D8"/>
    <mergeCell ref="A3:F3"/>
    <mergeCell ref="E7:F7"/>
    <mergeCell ref="E6:F6"/>
    <mergeCell ref="C6:D6"/>
    <mergeCell ref="D63:E63"/>
    <mergeCell ref="A11:F11"/>
    <mergeCell ref="B5:F5"/>
    <mergeCell ref="E8:F8"/>
    <mergeCell ref="B74:F74"/>
    <mergeCell ref="B67:F67"/>
    <mergeCell ref="B65:F65"/>
    <mergeCell ref="C9:D9"/>
    <mergeCell ref="B68:F68"/>
    <mergeCell ref="B69:F69"/>
    <mergeCell ref="C7:D7"/>
  </mergeCells>
  <conditionalFormatting sqref="A1:A2 A4:A65536">
    <cfRule type="expression" priority="2" dxfId="7" stopIfTrue="1">
      <formula>AND(COUNTIF($A$1:$A$2,A1)+COUNTIF($A$4:$A$65536,A1)&gt;1,NOT(ISBLANK(A1)))</formula>
    </cfRule>
  </conditionalFormatting>
  <conditionalFormatting sqref="A3">
    <cfRule type="duplicateValues" priority="1" dxfId="6" stopIfTrue="1">
      <formula>AND(COUNTIF($A$3:$A$3,A3)&gt;1,NOT(ISBLANK(A3)))</formula>
    </cfRule>
  </conditionalFormatting>
  <printOptions/>
  <pageMargins left="0.7874015748031497" right="0.15748031496062992" top="0.3937007874015748" bottom="0.6299212598425197" header="0.31496062992125984" footer="0.590551181102362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 Phuong</dc:creator>
  <cp:keywords/>
  <dc:description/>
  <cp:lastModifiedBy>Administrator</cp:lastModifiedBy>
  <cp:lastPrinted>2023-08-03T03:30:39Z</cp:lastPrinted>
  <dcterms:created xsi:type="dcterms:W3CDTF">2005-02-07T13:53:58Z</dcterms:created>
  <dcterms:modified xsi:type="dcterms:W3CDTF">2023-08-14T04:30:18Z</dcterms:modified>
  <cp:category/>
  <cp:version/>
  <cp:contentType/>
  <cp:contentStatus/>
</cp:coreProperties>
</file>